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GRETERIA\Desktop\per a.t. 31.05.21\"/>
    </mc:Choice>
  </mc:AlternateContent>
  <bookViews>
    <workbookView xWindow="255" yWindow="465" windowWidth="24300" windowHeight="13485"/>
  </bookViews>
  <sheets>
    <sheet name="Rendiconto generale 2020" sheetId="31" r:id="rId1"/>
    <sheet name="Situazione amministrativa" sheetId="32" r:id="rId2"/>
    <sheet name="Inventario al 31 dicembre 2020" sheetId="34" r:id="rId3"/>
    <sheet name="Inventario fuori uso" sheetId="35" r:id="rId4"/>
    <sheet name="Situazione patrimoniale" sheetId="36" r:id="rId5"/>
    <sheet name="Conto economico" sheetId="37" r:id="rId6"/>
  </sheets>
  <externalReferences>
    <externalReference r:id="rId7"/>
  </externalReferences>
  <definedNames>
    <definedName name="_xlnm.Print_Area" localSheetId="5">'Conto economico'!$A$1:$E$56</definedName>
    <definedName name="_xlnm.Print_Area" localSheetId="2">'Inventario al 31 dicembre 2020'!$A$1:$H$104</definedName>
    <definedName name="_xlnm.Print_Area" localSheetId="0">'Rendiconto generale 2020'!$A$1:$O$137</definedName>
    <definedName name="_xlnm.Print_Area" localSheetId="1">'Situazione amministrativa'!$A$1:$E$37</definedName>
    <definedName name="_xlnm.Print_Area" localSheetId="4">'Situazione patrimoniale'!$A$1:$H$27</definedName>
    <definedName name="_xlnm.Print_Titles" localSheetId="2">'Inventario al 31 dicembre 2020'!$4:$4</definedName>
  </definedNames>
  <calcPr calcId="152511" fullCalcOnLoad="1"/>
</workbook>
</file>

<file path=xl/calcChain.xml><?xml version="1.0" encoding="utf-8"?>
<calcChain xmlns="http://schemas.openxmlformats.org/spreadsheetml/2006/main">
  <c r="C22" i="37" l="1"/>
  <c r="C20" i="37"/>
  <c r="C17" i="37"/>
  <c r="C10" i="37"/>
  <c r="B15" i="36"/>
  <c r="C46" i="37"/>
  <c r="D50" i="37"/>
  <c r="E51" i="37"/>
  <c r="D44" i="37"/>
  <c r="C32" i="37"/>
  <c r="D38" i="37" s="1"/>
  <c r="E38" i="37" s="1"/>
  <c r="D29" i="37"/>
  <c r="C21" i="37"/>
  <c r="D24" i="37"/>
  <c r="C7" i="37"/>
  <c r="D14" i="37" s="1"/>
  <c r="E30" i="37" s="1"/>
  <c r="E52" i="37" s="1"/>
  <c r="M43" i="31"/>
  <c r="H68" i="31"/>
  <c r="E4" i="32"/>
  <c r="G88" i="34"/>
  <c r="G87" i="34"/>
  <c r="G86" i="34"/>
  <c r="G85" i="34"/>
  <c r="G84" i="34"/>
  <c r="G83" i="34"/>
  <c r="G82" i="34"/>
  <c r="G80" i="34"/>
  <c r="G79" i="34"/>
  <c r="G78" i="34"/>
  <c r="G74" i="34"/>
  <c r="G73" i="34"/>
  <c r="E73" i="34"/>
  <c r="G71" i="34"/>
  <c r="E71" i="34"/>
  <c r="G70" i="34"/>
  <c r="E70" i="34"/>
  <c r="G69" i="34"/>
  <c r="E69" i="34"/>
  <c r="E99" i="34"/>
  <c r="D11" i="36"/>
  <c r="C11" i="36"/>
  <c r="G68" i="34"/>
  <c r="E68" i="34"/>
  <c r="M80" i="31"/>
  <c r="E27" i="32"/>
  <c r="N68" i="31"/>
  <c r="F75" i="31"/>
  <c r="O80" i="31"/>
  <c r="F80" i="31"/>
  <c r="F106" i="31"/>
  <c r="F107" i="31"/>
  <c r="F99" i="31"/>
  <c r="F98" i="31"/>
  <c r="F92" i="31"/>
  <c r="F88" i="31"/>
  <c r="E119" i="31"/>
  <c r="E116" i="31"/>
  <c r="E109" i="31"/>
  <c r="E99" i="31"/>
  <c r="E98" i="31"/>
  <c r="E97" i="31"/>
  <c r="E96" i="31"/>
  <c r="I96" i="31"/>
  <c r="E100" i="31"/>
  <c r="E95" i="31"/>
  <c r="D88" i="31"/>
  <c r="E88" i="31"/>
  <c r="E92" i="31"/>
  <c r="E91" i="31"/>
  <c r="E90" i="31"/>
  <c r="I90" i="31"/>
  <c r="E89" i="31"/>
  <c r="I89" i="31"/>
  <c r="E87" i="31"/>
  <c r="E103" i="31"/>
  <c r="E104" i="31"/>
  <c r="E106" i="31"/>
  <c r="F76" i="31"/>
  <c r="I76" i="31"/>
  <c r="E84" i="31"/>
  <c r="I84" i="31"/>
  <c r="E82" i="31"/>
  <c r="E75" i="31"/>
  <c r="E76" i="31"/>
  <c r="E77" i="31"/>
  <c r="E78" i="31"/>
  <c r="E79" i="31"/>
  <c r="I79" i="31"/>
  <c r="E80" i="31"/>
  <c r="F70" i="31"/>
  <c r="F69" i="31"/>
  <c r="I69" i="31"/>
  <c r="E70" i="31"/>
  <c r="E69" i="31"/>
  <c r="E71" i="31"/>
  <c r="E68" i="31"/>
  <c r="F126" i="31"/>
  <c r="I126" i="31"/>
  <c r="F15" i="31"/>
  <c r="C8" i="37"/>
  <c r="E15" i="31"/>
  <c r="C15" i="31"/>
  <c r="D7" i="31"/>
  <c r="E7" i="31"/>
  <c r="I7" i="31"/>
  <c r="G12" i="31"/>
  <c r="O12" i="31"/>
  <c r="O15" i="31"/>
  <c r="L131" i="31"/>
  <c r="K131" i="31"/>
  <c r="J131" i="31"/>
  <c r="G131" i="31"/>
  <c r="F131" i="31"/>
  <c r="E131" i="31"/>
  <c r="C131" i="31"/>
  <c r="C132" i="31"/>
  <c r="O130" i="31"/>
  <c r="I130" i="31"/>
  <c r="H130" i="31"/>
  <c r="N130" i="31"/>
  <c r="D130" i="31"/>
  <c r="O129" i="31"/>
  <c r="M129" i="31"/>
  <c r="N129" i="31"/>
  <c r="I129" i="31"/>
  <c r="H129" i="31"/>
  <c r="D129" i="31"/>
  <c r="O128" i="31"/>
  <c r="M128" i="31"/>
  <c r="M131" i="31"/>
  <c r="I128" i="31"/>
  <c r="H128" i="31"/>
  <c r="D128" i="31"/>
  <c r="O127" i="31"/>
  <c r="M127" i="31"/>
  <c r="I127" i="31"/>
  <c r="H127" i="31"/>
  <c r="N127" i="31"/>
  <c r="D127" i="31"/>
  <c r="O126" i="31"/>
  <c r="O131" i="31"/>
  <c r="M126" i="31"/>
  <c r="D126" i="31"/>
  <c r="L120" i="31"/>
  <c r="K120" i="31"/>
  <c r="J120" i="31"/>
  <c r="H120" i="31"/>
  <c r="G120" i="31"/>
  <c r="F120" i="31"/>
  <c r="E120" i="31"/>
  <c r="C120" i="31"/>
  <c r="O119" i="31"/>
  <c r="O120" i="31"/>
  <c r="M119" i="31"/>
  <c r="N119" i="31"/>
  <c r="N120" i="31"/>
  <c r="M120" i="31"/>
  <c r="I119" i="31"/>
  <c r="I120" i="31"/>
  <c r="D120" i="31"/>
  <c r="L117" i="31"/>
  <c r="K117" i="31"/>
  <c r="J117" i="31"/>
  <c r="H117" i="31"/>
  <c r="G117" i="31"/>
  <c r="F117" i="31"/>
  <c r="E117" i="31"/>
  <c r="C117" i="31"/>
  <c r="O116" i="31"/>
  <c r="O117" i="31"/>
  <c r="M116" i="31"/>
  <c r="M117" i="31"/>
  <c r="I116" i="31"/>
  <c r="I117" i="31"/>
  <c r="D117" i="31"/>
  <c r="E114" i="31"/>
  <c r="D114" i="31"/>
  <c r="C114" i="31"/>
  <c r="O113" i="31"/>
  <c r="M113" i="31"/>
  <c r="N113" i="31"/>
  <c r="O112" i="31"/>
  <c r="M112" i="31"/>
  <c r="N112" i="31"/>
  <c r="L110" i="31"/>
  <c r="K110" i="31"/>
  <c r="J110" i="31"/>
  <c r="G110" i="31"/>
  <c r="F110" i="31"/>
  <c r="E110" i="31"/>
  <c r="C110" i="31"/>
  <c r="O109" i="31"/>
  <c r="O110" i="31"/>
  <c r="M109" i="31"/>
  <c r="M110" i="31"/>
  <c r="I109" i="31"/>
  <c r="I110" i="31"/>
  <c r="H109" i="31"/>
  <c r="N109" i="31"/>
  <c r="N110" i="31"/>
  <c r="D110" i="31"/>
  <c r="L107" i="31"/>
  <c r="K107" i="31"/>
  <c r="J107" i="31"/>
  <c r="G107" i="31"/>
  <c r="E107" i="31"/>
  <c r="C107" i="31"/>
  <c r="O106" i="31"/>
  <c r="O107" i="31"/>
  <c r="M106" i="31"/>
  <c r="I106" i="31"/>
  <c r="I107" i="31"/>
  <c r="H106" i="31"/>
  <c r="H107" i="31"/>
  <c r="D107" i="31"/>
  <c r="L104" i="31"/>
  <c r="K104" i="31"/>
  <c r="J104" i="31"/>
  <c r="G104" i="31"/>
  <c r="F104" i="31"/>
  <c r="C104" i="31"/>
  <c r="O103" i="31"/>
  <c r="O104" i="31"/>
  <c r="M103" i="31"/>
  <c r="I103" i="31"/>
  <c r="H103" i="31"/>
  <c r="O102" i="31"/>
  <c r="M102" i="31"/>
  <c r="I102" i="31"/>
  <c r="I104" i="31"/>
  <c r="H102" i="31"/>
  <c r="H104" i="31"/>
  <c r="L100" i="31"/>
  <c r="K100" i="31"/>
  <c r="J100" i="31"/>
  <c r="G100" i="31"/>
  <c r="C100" i="31"/>
  <c r="O99" i="31"/>
  <c r="M99" i="31"/>
  <c r="I99" i="31"/>
  <c r="H99" i="31"/>
  <c r="N99" i="31"/>
  <c r="O98" i="31"/>
  <c r="M98" i="31"/>
  <c r="O97" i="31"/>
  <c r="M97" i="31"/>
  <c r="I97" i="31"/>
  <c r="H97" i="31"/>
  <c r="N97" i="31"/>
  <c r="O96" i="31"/>
  <c r="M96" i="31"/>
  <c r="H96" i="31"/>
  <c r="O95" i="31"/>
  <c r="O100" i="31"/>
  <c r="M95" i="31"/>
  <c r="N95" i="31"/>
  <c r="I95" i="31"/>
  <c r="H95" i="31"/>
  <c r="L93" i="31"/>
  <c r="K93" i="31"/>
  <c r="J93" i="31"/>
  <c r="G93" i="31"/>
  <c r="C93" i="31"/>
  <c r="O92" i="31"/>
  <c r="O93" i="31"/>
  <c r="M92" i="31"/>
  <c r="O91" i="31"/>
  <c r="M91" i="31"/>
  <c r="I91" i="31"/>
  <c r="H91" i="31"/>
  <c r="N91" i="31"/>
  <c r="O90" i="31"/>
  <c r="M90" i="31"/>
  <c r="N90" i="31"/>
  <c r="H90" i="31"/>
  <c r="O89" i="31"/>
  <c r="M89" i="31"/>
  <c r="H89" i="31"/>
  <c r="O88" i="31"/>
  <c r="M88" i="31"/>
  <c r="O87" i="31"/>
  <c r="M87" i="31"/>
  <c r="I87" i="31"/>
  <c r="H87" i="31"/>
  <c r="D93" i="31"/>
  <c r="L85" i="31"/>
  <c r="J85" i="31"/>
  <c r="G85" i="31"/>
  <c r="C85" i="31"/>
  <c r="O84" i="31"/>
  <c r="M84" i="31"/>
  <c r="H84" i="31"/>
  <c r="N84" i="31"/>
  <c r="O83" i="31"/>
  <c r="M83" i="31"/>
  <c r="I83" i="31"/>
  <c r="H83" i="31"/>
  <c r="N83" i="31"/>
  <c r="O82" i="31"/>
  <c r="M82" i="31"/>
  <c r="N82" i="31"/>
  <c r="I82" i="31"/>
  <c r="H82" i="31"/>
  <c r="O81" i="31"/>
  <c r="M81" i="31"/>
  <c r="I81" i="31"/>
  <c r="H81" i="31"/>
  <c r="N81" i="31"/>
  <c r="I80" i="31"/>
  <c r="H80" i="31"/>
  <c r="N80" i="31"/>
  <c r="O79" i="31"/>
  <c r="M79" i="31"/>
  <c r="H79" i="31"/>
  <c r="O78" i="31"/>
  <c r="M78" i="31"/>
  <c r="I78" i="31"/>
  <c r="H78" i="31"/>
  <c r="N78" i="31"/>
  <c r="O77" i="31"/>
  <c r="M77" i="31"/>
  <c r="I77" i="31"/>
  <c r="H77" i="31"/>
  <c r="N77" i="31"/>
  <c r="O76" i="31"/>
  <c r="M76" i="31"/>
  <c r="O75" i="31"/>
  <c r="K75" i="31"/>
  <c r="M75" i="31"/>
  <c r="O74" i="31"/>
  <c r="M74" i="31"/>
  <c r="H74" i="31"/>
  <c r="N74" i="31"/>
  <c r="O73" i="31"/>
  <c r="O85" i="31"/>
  <c r="M73" i="31"/>
  <c r="N73" i="31"/>
  <c r="I73" i="31"/>
  <c r="H73" i="31"/>
  <c r="L71" i="31"/>
  <c r="K71" i="31"/>
  <c r="J71" i="31"/>
  <c r="G71" i="31"/>
  <c r="F71" i="31"/>
  <c r="C16" i="37"/>
  <c r="C71" i="31"/>
  <c r="O70" i="31"/>
  <c r="M70" i="31"/>
  <c r="O69" i="31"/>
  <c r="M69" i="31"/>
  <c r="M71" i="31"/>
  <c r="O68" i="31"/>
  <c r="M68" i="31"/>
  <c r="L66" i="31"/>
  <c r="K66" i="31"/>
  <c r="J66" i="31"/>
  <c r="G66" i="31"/>
  <c r="F66" i="31"/>
  <c r="E66" i="31"/>
  <c r="C66" i="31"/>
  <c r="O65" i="31"/>
  <c r="M65" i="31"/>
  <c r="I65" i="31"/>
  <c r="H65" i="31"/>
  <c r="N65" i="31"/>
  <c r="D65" i="31"/>
  <c r="O64" i="31"/>
  <c r="M64" i="31"/>
  <c r="N64" i="31"/>
  <c r="I64" i="31"/>
  <c r="H64" i="31"/>
  <c r="D64" i="31"/>
  <c r="O63" i="31"/>
  <c r="M63" i="31"/>
  <c r="I63" i="31"/>
  <c r="H63" i="31"/>
  <c r="D63" i="31"/>
  <c r="O62" i="31"/>
  <c r="M62" i="31"/>
  <c r="I62" i="31"/>
  <c r="H62" i="31"/>
  <c r="D62" i="31"/>
  <c r="O61" i="31"/>
  <c r="M61" i="31"/>
  <c r="I61" i="31"/>
  <c r="H61" i="31"/>
  <c r="N61" i="31"/>
  <c r="D61" i="31"/>
  <c r="O60" i="31"/>
  <c r="M60" i="31"/>
  <c r="I60" i="31"/>
  <c r="H60" i="31"/>
  <c r="N60" i="31"/>
  <c r="D60" i="31"/>
  <c r="O59" i="31"/>
  <c r="M59" i="31"/>
  <c r="I59" i="31"/>
  <c r="H59" i="31"/>
  <c r="D59" i="31"/>
  <c r="O58" i="31"/>
  <c r="M58" i="31"/>
  <c r="I58" i="31"/>
  <c r="I66" i="31"/>
  <c r="H58" i="31"/>
  <c r="N58" i="31"/>
  <c r="D58" i="31"/>
  <c r="D66" i="31"/>
  <c r="D121" i="31"/>
  <c r="O57" i="31"/>
  <c r="M57" i="31"/>
  <c r="I57" i="31"/>
  <c r="H57" i="31"/>
  <c r="N57" i="31"/>
  <c r="N66" i="31"/>
  <c r="D57" i="31"/>
  <c r="L45" i="31"/>
  <c r="K45" i="31"/>
  <c r="J45" i="31"/>
  <c r="G45" i="31"/>
  <c r="F45" i="31"/>
  <c r="E45" i="31"/>
  <c r="C45" i="31"/>
  <c r="D45" i="31"/>
  <c r="O44" i="31"/>
  <c r="M44" i="31"/>
  <c r="N44" i="31"/>
  <c r="I44" i="31"/>
  <c r="H44" i="31"/>
  <c r="D44" i="31"/>
  <c r="O43" i="31"/>
  <c r="I43" i="31"/>
  <c r="H43" i="31"/>
  <c r="D43" i="31"/>
  <c r="O42" i="31"/>
  <c r="M42" i="31"/>
  <c r="I42" i="31"/>
  <c r="I45" i="31"/>
  <c r="H42" i="31"/>
  <c r="N42" i="31"/>
  <c r="D42" i="31"/>
  <c r="O41" i="31"/>
  <c r="M41" i="31"/>
  <c r="I41" i="31"/>
  <c r="H41" i="31"/>
  <c r="D41" i="31"/>
  <c r="O40" i="31"/>
  <c r="O45" i="31"/>
  <c r="M40" i="31"/>
  <c r="I40" i="31"/>
  <c r="H40" i="31"/>
  <c r="D40" i="31"/>
  <c r="L35" i="31"/>
  <c r="K35" i="31"/>
  <c r="J35" i="31"/>
  <c r="J36" i="31"/>
  <c r="J46" i="31"/>
  <c r="B16" i="36"/>
  <c r="B18" i="36"/>
  <c r="G35" i="31"/>
  <c r="F35" i="31"/>
  <c r="F36" i="31"/>
  <c r="F46" i="31"/>
  <c r="E35" i="31"/>
  <c r="C35" i="31"/>
  <c r="O34" i="31"/>
  <c r="M34" i="31"/>
  <c r="I34" i="31"/>
  <c r="H34" i="31"/>
  <c r="N34" i="31"/>
  <c r="D34" i="31"/>
  <c r="D35" i="31"/>
  <c r="D36" i="31"/>
  <c r="D46" i="31"/>
  <c r="O33" i="31"/>
  <c r="O35" i="31"/>
  <c r="O36" i="31"/>
  <c r="O46" i="31"/>
  <c r="M33" i="31"/>
  <c r="I33" i="31"/>
  <c r="I35" i="31"/>
  <c r="H33" i="31"/>
  <c r="D33" i="31"/>
  <c r="L30" i="31"/>
  <c r="K30" i="31"/>
  <c r="J30" i="31"/>
  <c r="G30" i="31"/>
  <c r="F30" i="31"/>
  <c r="E30" i="31"/>
  <c r="C30" i="31"/>
  <c r="O28" i="31"/>
  <c r="O30" i="31"/>
  <c r="M28" i="31"/>
  <c r="N28" i="31"/>
  <c r="N30" i="31"/>
  <c r="M30" i="31"/>
  <c r="I28" i="31"/>
  <c r="I30" i="31"/>
  <c r="H28" i="31"/>
  <c r="H30" i="31"/>
  <c r="D28" i="31"/>
  <c r="D30" i="31"/>
  <c r="L26" i="31"/>
  <c r="K26" i="31"/>
  <c r="J26" i="31"/>
  <c r="I26" i="31"/>
  <c r="H26" i="31"/>
  <c r="G26" i="31"/>
  <c r="F26" i="31"/>
  <c r="E26" i="31"/>
  <c r="C26" i="31"/>
  <c r="O25" i="31"/>
  <c r="O26" i="31"/>
  <c r="M25" i="31"/>
  <c r="M26" i="31"/>
  <c r="D25" i="31"/>
  <c r="D26" i="31"/>
  <c r="L22" i="31"/>
  <c r="K22" i="31"/>
  <c r="J22" i="31"/>
  <c r="G22" i="31"/>
  <c r="F22" i="31"/>
  <c r="E22" i="31"/>
  <c r="C22" i="31"/>
  <c r="O21" i="31"/>
  <c r="O22" i="31"/>
  <c r="M21" i="31"/>
  <c r="I21" i="31"/>
  <c r="H21" i="31"/>
  <c r="N21" i="31"/>
  <c r="D21" i="31"/>
  <c r="O20" i="31"/>
  <c r="M20" i="31"/>
  <c r="I20" i="31"/>
  <c r="H20" i="31"/>
  <c r="D20" i="31"/>
  <c r="D22" i="31"/>
  <c r="L18" i="31"/>
  <c r="K18" i="31"/>
  <c r="J18" i="31"/>
  <c r="G18" i="31"/>
  <c r="F18" i="31"/>
  <c r="E18" i="31"/>
  <c r="C18" i="31"/>
  <c r="O17" i="31"/>
  <c r="O18" i="31"/>
  <c r="M17" i="31"/>
  <c r="M18" i="31"/>
  <c r="I17" i="31"/>
  <c r="I18" i="31"/>
  <c r="H17" i="31"/>
  <c r="D17" i="31"/>
  <c r="D18" i="31"/>
  <c r="L15" i="31"/>
  <c r="K15" i="31"/>
  <c r="J15" i="31"/>
  <c r="O14" i="31"/>
  <c r="M14" i="31"/>
  <c r="N14" i="31"/>
  <c r="D14" i="31"/>
  <c r="D15" i="31"/>
  <c r="O13" i="31"/>
  <c r="M13" i="31"/>
  <c r="I13" i="31"/>
  <c r="H13" i="31"/>
  <c r="N13" i="31"/>
  <c r="D13" i="31"/>
  <c r="M12" i="31"/>
  <c r="M15" i="31"/>
  <c r="I12" i="31"/>
  <c r="I15" i="31"/>
  <c r="D12" i="31"/>
  <c r="N96" i="31"/>
  <c r="D104" i="31"/>
  <c r="H76" i="31"/>
  <c r="N76" i="31"/>
  <c r="F85" i="31"/>
  <c r="N33" i="31"/>
  <c r="N41" i="31"/>
  <c r="M35" i="31"/>
  <c r="M36" i="31"/>
  <c r="N79" i="31"/>
  <c r="M93" i="31"/>
  <c r="N89" i="31"/>
  <c r="D100" i="31"/>
  <c r="M22" i="31"/>
  <c r="N43" i="31"/>
  <c r="N59" i="31"/>
  <c r="N63" i="31"/>
  <c r="N102" i="31"/>
  <c r="I68" i="31"/>
  <c r="D71" i="31"/>
  <c r="C121" i="31"/>
  <c r="N62" i="31"/>
  <c r="M66" i="31"/>
  <c r="L36" i="31"/>
  <c r="L46" i="31"/>
  <c r="C6" i="32"/>
  <c r="H35" i="31"/>
  <c r="N25" i="31"/>
  <c r="N26" i="31"/>
  <c r="N116" i="31"/>
  <c r="N117" i="31"/>
  <c r="D85" i="31"/>
  <c r="E74" i="31"/>
  <c r="D132" i="31"/>
  <c r="I71" i="31"/>
  <c r="N17" i="31"/>
  <c r="N18" i="31"/>
  <c r="H18" i="31"/>
  <c r="N40" i="31"/>
  <c r="N45" i="31"/>
  <c r="M45" i="31"/>
  <c r="M46" i="31"/>
  <c r="C10" i="32"/>
  <c r="H93" i="31"/>
  <c r="N87" i="31"/>
  <c r="N93" i="31"/>
  <c r="I131" i="31"/>
  <c r="H12" i="31"/>
  <c r="M107" i="31"/>
  <c r="N106" i="31"/>
  <c r="N107" i="31"/>
  <c r="D131" i="31"/>
  <c r="K85" i="31"/>
  <c r="K121" i="31"/>
  <c r="K132" i="31"/>
  <c r="N128" i="31"/>
  <c r="I75" i="31"/>
  <c r="H75" i="31"/>
  <c r="K36" i="31"/>
  <c r="K46" i="31"/>
  <c r="H45" i="31"/>
  <c r="E93" i="31"/>
  <c r="E121" i="31"/>
  <c r="E132" i="31"/>
  <c r="I88" i="31"/>
  <c r="I93" i="31"/>
  <c r="H88" i="31"/>
  <c r="N88" i="31"/>
  <c r="E85" i="31"/>
  <c r="I74" i="31"/>
  <c r="I85" i="31"/>
  <c r="O71" i="31"/>
  <c r="F93" i="31"/>
  <c r="F121" i="31"/>
  <c r="F132" i="31"/>
  <c r="I92" i="31"/>
  <c r="H92" i="31"/>
  <c r="N92" i="31"/>
  <c r="G15" i="31"/>
  <c r="G36" i="31"/>
  <c r="G46" i="31"/>
  <c r="C5" i="32"/>
  <c r="E6" i="32"/>
  <c r="E9" i="32"/>
  <c r="O66" i="31"/>
  <c r="H69" i="31"/>
  <c r="N103" i="31"/>
  <c r="M104" i="31"/>
  <c r="C36" i="31"/>
  <c r="C46" i="31"/>
  <c r="I70" i="31"/>
  <c r="H70" i="31"/>
  <c r="N70" i="31"/>
  <c r="F100" i="31"/>
  <c r="I98" i="31"/>
  <c r="I100" i="31"/>
  <c r="H98" i="31"/>
  <c r="M85" i="31"/>
  <c r="M121" i="31"/>
  <c r="M132" i="31"/>
  <c r="C12" i="32"/>
  <c r="N104" i="31"/>
  <c r="M100" i="31"/>
  <c r="H22" i="31"/>
  <c r="N20" i="31"/>
  <c r="N22" i="31"/>
  <c r="L121" i="31"/>
  <c r="L132" i="31"/>
  <c r="C8" i="32"/>
  <c r="E8" i="32"/>
  <c r="J121" i="31"/>
  <c r="J132" i="31"/>
  <c r="F16" i="36"/>
  <c r="F18" i="36"/>
  <c r="E36" i="31"/>
  <c r="E46" i="31"/>
  <c r="N35" i="31"/>
  <c r="I22" i="31"/>
  <c r="I36" i="31"/>
  <c r="I46" i="31"/>
  <c r="G121" i="31"/>
  <c r="G132" i="31"/>
  <c r="C7" i="32"/>
  <c r="H126" i="31"/>
  <c r="H110" i="31"/>
  <c r="H66" i="31"/>
  <c r="D15" i="36"/>
  <c r="H36" i="31"/>
  <c r="H46" i="31"/>
  <c r="C11" i="32"/>
  <c r="E11" i="32"/>
  <c r="I121" i="31"/>
  <c r="I132" i="31"/>
  <c r="O121" i="31"/>
  <c r="O132" i="31"/>
  <c r="O133" i="31"/>
  <c r="N36" i="31"/>
  <c r="N46" i="31"/>
  <c r="N98" i="31"/>
  <c r="N100" i="31"/>
  <c r="H100" i="31"/>
  <c r="H71" i="31"/>
  <c r="N69" i="31"/>
  <c r="N71" i="31"/>
  <c r="N126" i="31"/>
  <c r="N131" i="31"/>
  <c r="H131" i="31"/>
  <c r="N75" i="31"/>
  <c r="N85" i="31"/>
  <c r="H85" i="31"/>
  <c r="H121" i="31"/>
  <c r="H132" i="31"/>
  <c r="C13" i="32"/>
  <c r="E13" i="32"/>
  <c r="H16" i="36"/>
  <c r="H15" i="31"/>
  <c r="N12" i="31"/>
  <c r="N15" i="31"/>
  <c r="C15" i="36"/>
  <c r="D16" i="36"/>
  <c r="E14" i="32"/>
  <c r="E30" i="32"/>
  <c r="E32" i="32"/>
  <c r="E33" i="32"/>
  <c r="G16" i="36"/>
  <c r="G18" i="36"/>
  <c r="H18" i="36"/>
  <c r="D21" i="36"/>
  <c r="N121" i="31"/>
  <c r="N132" i="31"/>
  <c r="C16" i="36"/>
  <c r="C18" i="36"/>
  <c r="D18" i="36"/>
  <c r="D20" i="36"/>
  <c r="D22" i="36"/>
</calcChain>
</file>

<file path=xl/sharedStrings.xml><?xml version="1.0" encoding="utf-8"?>
<sst xmlns="http://schemas.openxmlformats.org/spreadsheetml/2006/main" count="605" uniqueCount="469">
  <si>
    <t>ENTRATA</t>
  </si>
  <si>
    <t>Depositi e cauzioni</t>
  </si>
  <si>
    <t>Consulenze fiscali</t>
  </si>
  <si>
    <t>Consulenze legali</t>
  </si>
  <si>
    <t>Imposte e tasse</t>
  </si>
  <si>
    <t>Affitto passivo</t>
  </si>
  <si>
    <t>Diritti di segreteria</t>
  </si>
  <si>
    <t>TOTALE SPESE CORRENTI</t>
  </si>
  <si>
    <t>SPESA</t>
  </si>
  <si>
    <t>variazioni</t>
  </si>
  <si>
    <t>CAPIT</t>
  </si>
  <si>
    <t>DESCRIZIONE</t>
  </si>
  <si>
    <t>Titolo 1° - ENTRATE CORRENTI</t>
  </si>
  <si>
    <t>Quota di iscrizione Annuale</t>
  </si>
  <si>
    <t>Quota di 1^ iscriz. neodiplomati</t>
  </si>
  <si>
    <t>Quota di 1^ iscriz.  Altri</t>
  </si>
  <si>
    <t>Interessi Bancari su c/c e su titoli</t>
  </si>
  <si>
    <t>Entrate varie</t>
  </si>
  <si>
    <t>Entrate   compensative di spese</t>
  </si>
  <si>
    <t>Ritenute Erariali</t>
  </si>
  <si>
    <t>Rimborso fondo economale</t>
  </si>
  <si>
    <t>TOTALE</t>
  </si>
  <si>
    <t>GENERALE DELL'ENTRATA</t>
  </si>
  <si>
    <t>Disavanzo di Amministrazione</t>
  </si>
  <si>
    <t>Indennità di carica</t>
  </si>
  <si>
    <t>Spese di rappresentanza</t>
  </si>
  <si>
    <t>Comp.occas. person.a tempo determ.</t>
  </si>
  <si>
    <t>Oneri sociali, contributi</t>
  </si>
  <si>
    <t>Consulenze del lavoro</t>
  </si>
  <si>
    <t>Acq. cancelleria e stampati</t>
  </si>
  <si>
    <t>Spese postali</t>
  </si>
  <si>
    <t>Spese di Pubblicità e informazioni</t>
  </si>
  <si>
    <t xml:space="preserve"> </t>
  </si>
  <si>
    <t>Spese accessorie, condominiali</t>
  </si>
  <si>
    <t>Acq. mobili, dotaz. locali</t>
  </si>
  <si>
    <t>Acquisto Attrezzature</t>
  </si>
  <si>
    <t>Manut. Macchine, mobili e attrezz.</t>
  </si>
  <si>
    <t>Spese dotaz. Biblioteca e riviste</t>
  </si>
  <si>
    <t>Spese per convegni</t>
  </si>
  <si>
    <t>Spese per Commissioni esterne</t>
  </si>
  <si>
    <t>Quota e spese associative Consiglio Nazionale</t>
  </si>
  <si>
    <t>Altre quote associative</t>
  </si>
  <si>
    <t>Spese compensative di entrate</t>
  </si>
  <si>
    <t>Spese varie</t>
  </si>
  <si>
    <t>Fondo di riserva ordinario</t>
  </si>
  <si>
    <t>Spese varie Amministrative ed ass.ni</t>
  </si>
  <si>
    <t>Rinnovo organi collegiali</t>
  </si>
  <si>
    <t>Spese di pulizia, manutenz..</t>
  </si>
  <si>
    <t>CAT. 01 -  ENTRATE CONTRIBUTIVE A CARICO DEGLI ISCRITTI</t>
  </si>
  <si>
    <t>Centro di responsabilita' amm.va UNICO</t>
  </si>
  <si>
    <t>1</t>
  </si>
  <si>
    <t>1.01</t>
  </si>
  <si>
    <t>1.01.01</t>
  </si>
  <si>
    <t>Totale cat.01 - Entrate contributive a carico degli iscritti</t>
  </si>
  <si>
    <t>CAT.  03 - QUOTE DI PARTECIPAZIONE DEGLI ISCRITTI ALL'ONERE DI PARTICOLARI GESTIONI</t>
  </si>
  <si>
    <t>1.01.03</t>
  </si>
  <si>
    <t>Totale cat.03 - Quote di partecipazione degli iscritti all'onere di particolari gestioni</t>
  </si>
  <si>
    <t>1.01.09</t>
  </si>
  <si>
    <t>CAT.  09 - REDDITI E PROVENTI PATRIMONIALI</t>
  </si>
  <si>
    <t>Totale cat.09 - Redditi e proventi patrimoniali</t>
  </si>
  <si>
    <t>CAT. 10 - POSTE CORRETTIVE E COMPENSATIVE DI USCITE CORRENTI</t>
  </si>
  <si>
    <t>1.01.10</t>
  </si>
  <si>
    <t>Recuperi e rimborsi</t>
  </si>
  <si>
    <t>1.02</t>
  </si>
  <si>
    <t>Titolo II° - ENTRATE IN CONTO CAPITALE</t>
  </si>
  <si>
    <t>Titolo III° - PARTITE DI GIRO</t>
  </si>
  <si>
    <t>0.03</t>
  </si>
  <si>
    <t>0.03.01</t>
  </si>
  <si>
    <t>CAT. 01 - ENTRATE AVENTI NATURA DI PARTITE DI GIRO</t>
  </si>
  <si>
    <t>Ritenute Previdenziali</t>
  </si>
  <si>
    <t>Entrate per conto terzi</t>
  </si>
  <si>
    <t>TOTALE PARTITE DI GIRO</t>
  </si>
  <si>
    <t>CR.TIT.CAT</t>
  </si>
  <si>
    <t>Totale cat.10 - Poste correttive e compensative di uscite correnti</t>
  </si>
  <si>
    <t>PARTE I°</t>
  </si>
  <si>
    <t xml:space="preserve">DENOMINAZIONE </t>
  </si>
  <si>
    <t>Titolo 1° - USCITE CORRENTI</t>
  </si>
  <si>
    <t>CAT. 01 -  USCITE PER GLI ORGANI DELL'ENTE</t>
  </si>
  <si>
    <t>Rimborso spese attività ordinaria</t>
  </si>
  <si>
    <t>Totale cat.01 - Organi dell'Ente</t>
  </si>
  <si>
    <t>CAT. 02 - ONERI PER IL PERSONALE IN ATTIVITA' DI SERVIZIO</t>
  </si>
  <si>
    <t>Stipendi  ed altri assegni fissi</t>
  </si>
  <si>
    <t>CAT. 03 - USCITE PER L'ACQUISTO DI BENI DI CONSUMO E DI SERVIZI</t>
  </si>
  <si>
    <t>Totale cat.02 - Oneri per il personale in attività di servizio</t>
  </si>
  <si>
    <t>Consulenze tecniche-amm.ve</t>
  </si>
  <si>
    <t>Consulenze D.lgs 626/94-Sicurezza</t>
  </si>
  <si>
    <t>Consulense L.675/96-Privacy</t>
  </si>
  <si>
    <t>CAT. 04 - USCITE PER FUNZIONAMENTO UFFICI</t>
  </si>
  <si>
    <t>CAT. 05  - USCITE PER PRESTAZIONI ISTITUZIONALI</t>
  </si>
  <si>
    <t>Totale cat. 05 - Uscite per prestazioni istituzionali</t>
  </si>
  <si>
    <t>Totale cat 04  - Uscite per funzionamento uffici</t>
  </si>
  <si>
    <t>Totale cat .03 - Uscite per l'acquisto di beni di consumo e di servizi</t>
  </si>
  <si>
    <t>CAT. 06 - TRASFERIMENTI PASSIVI</t>
  </si>
  <si>
    <t>Totale cat. 06 - Trasferimenti passivi</t>
  </si>
  <si>
    <t>Spese e commissioni bancarie</t>
  </si>
  <si>
    <t>Totale cat. 07 - Oneri finanziari</t>
  </si>
  <si>
    <t>CAT. 08 - ONERI TRIBUTARI</t>
  </si>
  <si>
    <t>CAT. 07 - ONERI FINANZIARI</t>
  </si>
  <si>
    <t>Totale cat. 08 - Oneri tributari</t>
  </si>
  <si>
    <t>CAT. 09 - SPESE  CORRETTIVE E COMPENSATIVE DI ENTRATE CORRENTI</t>
  </si>
  <si>
    <t>CAT.10 - USCITE NON CLASSIFICABILI IN ALTRE VOCI</t>
  </si>
  <si>
    <t>Totale cat. 09 - Spese correttive e compensative di entrate correnti</t>
  </si>
  <si>
    <t>Totale cat. 10 - Uscite non classificabili in altre voci</t>
  </si>
  <si>
    <t>CAT.12 - ACCANTONAMENTO AL TRATTAMENTO DI FINE RAPPORTO</t>
  </si>
  <si>
    <t>Fondo accantonamento    TFS</t>
  </si>
  <si>
    <t>Totale cat. 12 - Accantonamento al trattamento di fine rapporto</t>
  </si>
  <si>
    <t>TOTALE TITOLO I°  ENTRATE CORRENTI</t>
  </si>
  <si>
    <t>Titolo II° - USCITE IN CONTO CAPITALE</t>
  </si>
  <si>
    <t>CAT. 01 - USCITE AVENTI NATURA DI PARTITE DI GIRO</t>
  </si>
  <si>
    <t>Uscite per conto terzi</t>
  </si>
  <si>
    <t>GENERALE DELL'USCITA</t>
  </si>
  <si>
    <t>Parte vincolata</t>
  </si>
  <si>
    <t>al Trattamento di fine rapporto</t>
  </si>
  <si>
    <t>per i seguenti altri vincoli</t>
  </si>
  <si>
    <t>Totale parte vincolata</t>
  </si>
  <si>
    <t>Parte disponibile</t>
  </si>
  <si>
    <t>Totale parte disponibile</t>
  </si>
  <si>
    <t xml:space="preserve">Parte di cui non si prevede l'utilizzazione nell'esercizio </t>
  </si>
  <si>
    <t>Contributi a corsi di aggiornamento</t>
  </si>
  <si>
    <t>1.01.02</t>
  </si>
  <si>
    <t>CAT.  02 - ENTRATE PER INIZIATIVE CULTURALI ED AGGIORNAMENTI PROFESSIONALI</t>
  </si>
  <si>
    <t>note</t>
  </si>
  <si>
    <t xml:space="preserve">ORDINE ASSISTENTI SOCIALI - CONSIGLIO REGIONALE DEL PIEMONTE </t>
  </si>
  <si>
    <t>GESTIONE DI COMPETENZA</t>
  </si>
  <si>
    <t>GESTIONE DEI RESIDUI</t>
  </si>
  <si>
    <t>GESTIONE CASSA</t>
  </si>
  <si>
    <t>PREVISIONI</t>
  </si>
  <si>
    <t>SOMME ACCERTATE</t>
  </si>
  <si>
    <t>SCOSTAMENTO</t>
  </si>
  <si>
    <t>INIZIALI</t>
  </si>
  <si>
    <t>VARIAZIONI</t>
  </si>
  <si>
    <t>RISCOSSI</t>
  </si>
  <si>
    <t>DA  RISCUOTERE</t>
  </si>
  <si>
    <t>RESIDUI ATTIVI FINALI</t>
  </si>
  <si>
    <t>TOTALE INCASSATO</t>
  </si>
  <si>
    <t xml:space="preserve">INIZIALI  </t>
  </si>
  <si>
    <t xml:space="preserve">DEFINITIVE  </t>
  </si>
  <si>
    <t>ACCERTATO</t>
  </si>
  <si>
    <t>INCASSATO</t>
  </si>
  <si>
    <t>DA INCASSARE</t>
  </si>
  <si>
    <t xml:space="preserve"> cod.  CAPIT</t>
  </si>
  <si>
    <t>a</t>
  </si>
  <si>
    <t>b</t>
  </si>
  <si>
    <t>c=(a+b)</t>
  </si>
  <si>
    <t>d</t>
  </si>
  <si>
    <t>e</t>
  </si>
  <si>
    <t>f=(d-e)</t>
  </si>
  <si>
    <t>g=(d-c)</t>
  </si>
  <si>
    <t>h</t>
  </si>
  <si>
    <t>i</t>
  </si>
  <si>
    <t>l</t>
  </si>
  <si>
    <t>m=(h+i-l)</t>
  </si>
  <si>
    <t>n=(f+m)</t>
  </si>
  <si>
    <t>o=(e+l)</t>
  </si>
  <si>
    <t>AVANZO di Amministrazione</t>
  </si>
  <si>
    <t>1.02.01</t>
  </si>
  <si>
    <t>Totale cat.02 - Entrate per iniziative culturali ed aggiornam. profession.</t>
  </si>
  <si>
    <t>1.03.01</t>
  </si>
  <si>
    <t>1.03.02</t>
  </si>
  <si>
    <t>1.01.06</t>
  </si>
  <si>
    <t>CAT.  06 - TRASFERIMENTI CORRENTI DA COMUNI E PROVINCE</t>
  </si>
  <si>
    <t>1.06.01</t>
  </si>
  <si>
    <t>Trasferimenti correnti da Provincia To</t>
  </si>
  <si>
    <t>Totale cat.06 - Trasferimenti correnti da Comuni e Province</t>
  </si>
  <si>
    <t>SOMME IMPEGNATE</t>
  </si>
  <si>
    <t>PAGATI</t>
  </si>
  <si>
    <t>DA PAGARE</t>
  </si>
  <si>
    <t>RESIDUI PASSIVI FINALI</t>
  </si>
  <si>
    <t>TOTALE PAGATO</t>
  </si>
  <si>
    <t>IMPEGNATO</t>
  </si>
  <si>
    <t>PAGATO</t>
  </si>
  <si>
    <t>Gettoni di presenza</t>
  </si>
  <si>
    <t>Particolari iniziative di studio</t>
  </si>
  <si>
    <t>Gettoni di presenza Commiss Istituz.</t>
  </si>
  <si>
    <t>Gettoni di presenza Commiss.Varie</t>
  </si>
  <si>
    <t>Spese per Consiglio di Disciplina</t>
  </si>
  <si>
    <t>Spese per attività varie</t>
  </si>
  <si>
    <t>Spese per attivita’ progettuali</t>
  </si>
  <si>
    <t>residuo di mediares per restyling</t>
  </si>
  <si>
    <t>METTILI INSIEME</t>
  </si>
  <si>
    <t>CARICA IN PARTITE DI GIRO SOMMANDO AGLI ALTRI DELLE QUOTE CNOAS</t>
  </si>
  <si>
    <t>Fondo di CASSA  al 01.01.2020</t>
  </si>
  <si>
    <t>RENDICONTO GENERALE -  ANNO 2020</t>
  </si>
  <si>
    <t>Fondo cassa al 31.12.2020</t>
  </si>
  <si>
    <t>Totale risultato di amministrazione</t>
  </si>
  <si>
    <t xml:space="preserve">da iscrivere a bilancio </t>
  </si>
  <si>
    <t>già iscritta a bilancio preventivo</t>
  </si>
  <si>
    <t xml:space="preserve">al Fondo ripristino investimenti </t>
  </si>
  <si>
    <t>ai fondi per rischi ed oneri</t>
  </si>
  <si>
    <t>risulta così prevista:</t>
  </si>
  <si>
    <t xml:space="preserve">L'utilizzazione dell'avanzo di amministrazione per l'esercizio </t>
  </si>
  <si>
    <t>Disavanzo</t>
  </si>
  <si>
    <t>d'amministrazione alla fine dell'esercizio</t>
  </si>
  <si>
    <t>Avanzo</t>
  </si>
  <si>
    <t>dell'esercizio</t>
  </si>
  <si>
    <t>degli esercizi precedenti</t>
  </si>
  <si>
    <t>Residui passivi</t>
  </si>
  <si>
    <t>Residui attivi</t>
  </si>
  <si>
    <t>Consistenza della cassa alla fine dell'esercizio</t>
  </si>
  <si>
    <t>in c/residui</t>
  </si>
  <si>
    <t>in c/competenza</t>
  </si>
  <si>
    <t>Pagamento</t>
  </si>
  <si>
    <t xml:space="preserve">Riscossioni </t>
  </si>
  <si>
    <t>Consistenza della cassa all'inizio dell'esercizio</t>
  </si>
  <si>
    <t>SITUAZIONE AMMINISTRATIVA</t>
  </si>
  <si>
    <t xml:space="preserve">      IL PRESIDENTE  REGIONALE</t>
  </si>
  <si>
    <t xml:space="preserve">i beni contrassegnati dal numero e l'asterisco sono rottamati/fuori uso tenuti in apposito elenco </t>
  </si>
  <si>
    <t>*</t>
  </si>
  <si>
    <t>TOTALE VALORE</t>
  </si>
  <si>
    <t>bagno</t>
  </si>
  <si>
    <t>Portasciugamani IKEA</t>
  </si>
  <si>
    <t>Specchio IKEA (x4pz)</t>
  </si>
  <si>
    <t>193/196</t>
  </si>
  <si>
    <t>Bagno</t>
  </si>
  <si>
    <t>Specchi IKEA Honefoss (x10pz)</t>
  </si>
  <si>
    <t>173/192</t>
  </si>
  <si>
    <t>Ventilatori a piantana</t>
  </si>
  <si>
    <t>170/172</t>
  </si>
  <si>
    <t>Poltrone - letto</t>
  </si>
  <si>
    <t>167/169</t>
  </si>
  <si>
    <t>Segreteria</t>
  </si>
  <si>
    <t>Cordless telefonici</t>
  </si>
  <si>
    <t>164/165</t>
  </si>
  <si>
    <t>luci ufficio plafoniere e lampade</t>
  </si>
  <si>
    <t>157/163</t>
  </si>
  <si>
    <t>Sedie cromate in acciaio</t>
  </si>
  <si>
    <t>142/156</t>
  </si>
  <si>
    <t>Tavolo Consiglio (2laminati neri+4basi cromate)</t>
  </si>
  <si>
    <t>Consiglio Disciplina</t>
  </si>
  <si>
    <t>STAmpante Laser CANON SENSYS</t>
  </si>
  <si>
    <t>Tesoriere</t>
  </si>
  <si>
    <t>PC notebook 12" ELITE BOOK</t>
  </si>
  <si>
    <t>PC  ACER veriton M6620G</t>
  </si>
  <si>
    <t>136/137</t>
  </si>
  <si>
    <t>Presidenza</t>
  </si>
  <si>
    <t>Proiettore EPSON EB-318</t>
  </si>
  <si>
    <t>Schermo per Proiezioni JAGO BELESV02</t>
  </si>
  <si>
    <t>Puntatore Logitech R400</t>
  </si>
  <si>
    <t>Segretario</t>
  </si>
  <si>
    <t>132*</t>
  </si>
  <si>
    <t>TABLET Samsung Galaxy TAB 4 T535</t>
  </si>
  <si>
    <t>PC notebook ACER  E5-571</t>
  </si>
  <si>
    <t>PC notebook ASUS X555LA -XO080H</t>
  </si>
  <si>
    <t>Telefono CORDLESS gemelli GIGAset</t>
  </si>
  <si>
    <t>127/128</t>
  </si>
  <si>
    <t>Cantina</t>
  </si>
  <si>
    <t>Scaffale</t>
  </si>
  <si>
    <t>122/126</t>
  </si>
  <si>
    <t>Servizio</t>
  </si>
  <si>
    <t>Specchio bagno bambu-ikea</t>
  </si>
  <si>
    <t>Archivio</t>
  </si>
  <si>
    <t>Mondoffice  sedie rosse pieghevoli</t>
  </si>
  <si>
    <t>109/118</t>
  </si>
  <si>
    <t>Mondoffice armadi grigi</t>
  </si>
  <si>
    <t>107/108</t>
  </si>
  <si>
    <t>Corridoio</t>
  </si>
  <si>
    <t xml:space="preserve">Mondoffice  Portaombrelli </t>
  </si>
  <si>
    <t>104/105</t>
  </si>
  <si>
    <t>Mondoffice 6 armadi +1 angolo</t>
  </si>
  <si>
    <t>97/103</t>
  </si>
  <si>
    <t>non funz</t>
  </si>
  <si>
    <t>95*</t>
  </si>
  <si>
    <t>94*</t>
  </si>
  <si>
    <t>Stampante Samsung</t>
  </si>
  <si>
    <t>P.C. SAMSUNG</t>
  </si>
  <si>
    <t>Cassaforte</t>
  </si>
  <si>
    <t>Orologio controllo presenza</t>
  </si>
  <si>
    <t>Armadio metallico scorrevole e mobiletto basso</t>
  </si>
  <si>
    <t>Registratore digitale Olimpus - VN 4100PC</t>
  </si>
  <si>
    <t>82*</t>
  </si>
  <si>
    <t>Notebook Acer EX 5620</t>
  </si>
  <si>
    <t>Poggiapiedi</t>
  </si>
  <si>
    <t>Scrivania linea Rossana</t>
  </si>
  <si>
    <t>Lavagna a fogli mobili</t>
  </si>
  <si>
    <t>Paravento bagno</t>
  </si>
  <si>
    <t>Specchio bagno</t>
  </si>
  <si>
    <t>Ingresso</t>
  </si>
  <si>
    <t>Tavolino vetro metallo</t>
  </si>
  <si>
    <t>Poltroncine nere similpelle IKEA</t>
  </si>
  <si>
    <t>Lampada tavolo IKEA</t>
  </si>
  <si>
    <t>Lampade a stelo IKEA</t>
  </si>
  <si>
    <t>rigenerato</t>
  </si>
  <si>
    <t>59*</t>
  </si>
  <si>
    <t>58*</t>
  </si>
  <si>
    <t>57*</t>
  </si>
  <si>
    <t>56*</t>
  </si>
  <si>
    <t>Tavolo rettangolare</t>
  </si>
  <si>
    <t>Tritacarta</t>
  </si>
  <si>
    <t>Ripostiglio</t>
  </si>
  <si>
    <t>Frigorifero INDESIT</t>
  </si>
  <si>
    <t>consegnata Ditta Digito</t>
  </si>
  <si>
    <t>52*</t>
  </si>
  <si>
    <t>Sala Commissioni</t>
  </si>
  <si>
    <t>51*</t>
  </si>
  <si>
    <t>50*</t>
  </si>
  <si>
    <t>libreria a giorno 5 piani</t>
  </si>
  <si>
    <t>47*</t>
  </si>
  <si>
    <t>46*</t>
  </si>
  <si>
    <t>45*</t>
  </si>
  <si>
    <t>Aspirapolvere</t>
  </si>
  <si>
    <t>Cassettiera 4 cass, tinta legno</t>
  </si>
  <si>
    <t>Scrivania tinta legno</t>
  </si>
  <si>
    <t>Tavolo Vetro Rotondo</t>
  </si>
  <si>
    <t>Cassettiera 3 Cass.Ruote grigia</t>
  </si>
  <si>
    <t>Scrivania angolo grigia</t>
  </si>
  <si>
    <t>38*</t>
  </si>
  <si>
    <t>Mobile basso 2 ante</t>
  </si>
  <si>
    <t>SEDIE imbottite stoffa 28,70</t>
  </si>
  <si>
    <t>TAVOLO ovale riunione</t>
  </si>
  <si>
    <t>Locale Archivio</t>
  </si>
  <si>
    <t>ARMADI metallici porte scorrevoli 343,60*5</t>
  </si>
  <si>
    <t>8*</t>
  </si>
  <si>
    <t>7*</t>
  </si>
  <si>
    <t>6*</t>
  </si>
  <si>
    <t>5*</t>
  </si>
  <si>
    <t>CALCOLATRICE da tavolo Texas TI 5630</t>
  </si>
  <si>
    <t>3*</t>
  </si>
  <si>
    <t>2*</t>
  </si>
  <si>
    <t>1*</t>
  </si>
  <si>
    <t>Prezzo di acquisto</t>
  </si>
  <si>
    <t xml:space="preserve"> note</t>
  </si>
  <si>
    <t>valore</t>
  </si>
  <si>
    <t>data acquisiz.</t>
  </si>
  <si>
    <t>n.</t>
  </si>
  <si>
    <t>descrizione</t>
  </si>
  <si>
    <t>N° inv.</t>
  </si>
  <si>
    <t>ROTTAMAZIONE</t>
  </si>
  <si>
    <t>Anno acquisto</t>
  </si>
  <si>
    <t>Descrizione</t>
  </si>
  <si>
    <t>Anno Rottamazione</t>
  </si>
  <si>
    <t>PC VECTRA VL 5/90 Ser 4 -Mod.1080 M-16MB</t>
  </si>
  <si>
    <t xml:space="preserve"> STAMPANTE HP Laserjet 5P</t>
  </si>
  <si>
    <t>SCANNER scanjet HP 4C</t>
  </si>
  <si>
    <t xml:space="preserve">PC PRESARIO 4110 -P166 -16M </t>
  </si>
  <si>
    <t>STAMPANTE HP 670 MC 600X600</t>
  </si>
  <si>
    <t xml:space="preserve"> STAMPANTE HP Laserjet 3200</t>
  </si>
  <si>
    <t>PC FUJITSU SIEMENS SCENIC</t>
  </si>
  <si>
    <t>Cordless Brondi/ rottamato</t>
  </si>
  <si>
    <t>Divanetto  - stoffa nera</t>
  </si>
  <si>
    <t>Poltrona - stoffa nera</t>
  </si>
  <si>
    <t>Tavolino quadrato metallo forato</t>
  </si>
  <si>
    <t>Frigorifero</t>
  </si>
  <si>
    <t>Mobile legno16 cassetti/2ante</t>
  </si>
  <si>
    <t>Fotocopiatrice Rex-Rotary</t>
  </si>
  <si>
    <t>Gruppo di continuità</t>
  </si>
  <si>
    <t>Stampante HP officejet 5615</t>
  </si>
  <si>
    <t>PC IBM tastiera IBM</t>
  </si>
  <si>
    <t>PC ASUS tastiera Benq</t>
  </si>
  <si>
    <t>Fotocopiatrice SHARP AR-M207</t>
  </si>
  <si>
    <t>Cellulare SAMSUNG GALAXY ACE</t>
  </si>
  <si>
    <t>Cellulare NOKIA</t>
  </si>
  <si>
    <t>FURTO</t>
  </si>
  <si>
    <t>83/84</t>
  </si>
  <si>
    <t>Cordless</t>
  </si>
  <si>
    <t>cordless\</t>
  </si>
  <si>
    <t>INVENTARIO AL 31/12/2020</t>
  </si>
  <si>
    <t>Mobiletto nero ripiani con ruote</t>
  </si>
  <si>
    <t>Salotto</t>
  </si>
  <si>
    <t>4*</t>
  </si>
  <si>
    <t>Presidenza/Consiglio disciplina/salotto</t>
  </si>
  <si>
    <t>Sala Consiglio</t>
  </si>
  <si>
    <t>Tavolino legno nero</t>
  </si>
  <si>
    <t>Presidenza/Consiglio Disciplina</t>
  </si>
  <si>
    <t>Sedie pieghevoli nere</t>
  </si>
  <si>
    <t>Sedia pieghevole nera</t>
  </si>
  <si>
    <t>Ikea-billy - libreria nera</t>
  </si>
  <si>
    <t>salotto</t>
  </si>
  <si>
    <t>PC fisso  Intel</t>
  </si>
  <si>
    <t>schermi piatti PC  Fujitsu Simens</t>
  </si>
  <si>
    <t>PC notebook ASUS X553M</t>
  </si>
  <si>
    <t>PC ACER ASPIRE</t>
  </si>
  <si>
    <t xml:space="preserve">Cassettiere grigliate grigie </t>
  </si>
  <si>
    <t>cantina</t>
  </si>
  <si>
    <t xml:space="preserve"> 10/14*</t>
  </si>
  <si>
    <t xml:space="preserve"> 16/35*</t>
  </si>
  <si>
    <t>60/62*</t>
  </si>
  <si>
    <t>63/64*</t>
  </si>
  <si>
    <t>66/67*</t>
  </si>
  <si>
    <t>70/74*</t>
  </si>
  <si>
    <t>85/86*</t>
  </si>
  <si>
    <t>87/88*</t>
  </si>
  <si>
    <t>37*</t>
  </si>
  <si>
    <t>121*</t>
  </si>
  <si>
    <t>Segreteria/Uffcio Presidenza/Sgabuzzino/Bagno/Consiglio Disciplina/salotto</t>
  </si>
  <si>
    <t>tutte le stanze/cantina</t>
  </si>
  <si>
    <t>Poltroncina grigio  con braccioli</t>
  </si>
  <si>
    <t>Mondoffice 2 sedie Astra nera (di cui 1 con braccioli)</t>
  </si>
  <si>
    <t>SEDIA imbott. grigia  Braccioli e 5 rotelle</t>
  </si>
  <si>
    <t>78*</t>
  </si>
  <si>
    <t xml:space="preserve">          (A.S. )</t>
  </si>
  <si>
    <t>SITUAZIONE PATRIMONIALE allegata al CONTO CONSUNTIVO</t>
  </si>
  <si>
    <t>ATTIVITA’</t>
  </si>
  <si>
    <t>Situazione al</t>
  </si>
  <si>
    <t>Variazioni</t>
  </si>
  <si>
    <t>PASSIVITA’</t>
  </si>
  <si>
    <t>Beni Patrimoniali</t>
  </si>
  <si>
    <t>Beni Immobili</t>
  </si>
  <si>
    <t>Beni Mobili</t>
  </si>
  <si>
    <t>Situazione Finanziaria</t>
  </si>
  <si>
    <t>Fondo Cassa</t>
  </si>
  <si>
    <t>TOTALE ATTIVITA’</t>
  </si>
  <si>
    <t>TOTALE PASSIVITA’</t>
  </si>
  <si>
    <t>PATRIMONIO  NETTO</t>
  </si>
  <si>
    <t>CONTO ECONOMICO  - GESTIONE 2019</t>
  </si>
  <si>
    <t>Importi parziali</t>
  </si>
  <si>
    <t>Importi Totali</t>
  </si>
  <si>
    <t>Importi complessivi</t>
  </si>
  <si>
    <t>A) PROVENTI DELLA GESTIONE</t>
  </si>
  <si>
    <t>1) Proventi tributari</t>
  </si>
  <si>
    <t>2) Proventi da trasferimenti</t>
  </si>
  <si>
    <t>3) Proventi da servizi pubblici</t>
  </si>
  <si>
    <t>4) Proventi da gestione patrimoniale</t>
  </si>
  <si>
    <t>5) Proventi diversi</t>
  </si>
  <si>
    <t>6) Proventi da concessioni di edificare</t>
  </si>
  <si>
    <t>7) Incrementi di immobil. per lavori interni</t>
  </si>
  <si>
    <t>8) Variazioni nelle rimanenze di prodotti in corso di lavorazione</t>
  </si>
  <si>
    <t>Totale proventi della gestione (A)</t>
  </si>
  <si>
    <t>B) COSTI DELLA GESTIONE</t>
  </si>
  <si>
    <t>9) Personale</t>
  </si>
  <si>
    <t>10) Acquisto di materie prime e/o beni di consumo</t>
  </si>
  <si>
    <t>11) variazioni nelle rimanenze di materie  prime e/o beni di consumo</t>
  </si>
  <si>
    <t>12) Prestazioni di servizi</t>
  </si>
  <si>
    <t>13) Godimento beni di terzi</t>
  </si>
  <si>
    <t>14) Trasferimenti</t>
  </si>
  <si>
    <t>15) Imposte e tasse</t>
  </si>
  <si>
    <t>16) Quote di ammortamento d'esercizio</t>
  </si>
  <si>
    <t>Totale proventi della gestione (B)</t>
  </si>
  <si>
    <t>C) PROVENTI E ONERI DA AZIENDE SPECIALI E PARTECIPATE</t>
  </si>
  <si>
    <t>17) Utili</t>
  </si>
  <si>
    <t>18) Interessi su capitale di dotazione</t>
  </si>
  <si>
    <t>19) Trasferimenti ad aziende speciali e partecipate</t>
  </si>
  <si>
    <t>Totale ( C )</t>
  </si>
  <si>
    <t>RISULTATO DELLA GESTIONE OPERATIVA (A-B+/-C)</t>
  </si>
  <si>
    <t>D) PROVENTI ED ONERI FINANZIARI</t>
  </si>
  <si>
    <t>20) Interessi attivi</t>
  </si>
  <si>
    <t>21) interessi passivi:</t>
  </si>
  <si>
    <t xml:space="preserve">          - su mutui e prestiti</t>
  </si>
  <si>
    <t xml:space="preserve">          - su obbligazioni</t>
  </si>
  <si>
    <t xml:space="preserve">          - su anticipazioni</t>
  </si>
  <si>
    <t xml:space="preserve">          - per altre cause</t>
  </si>
  <si>
    <t>Totale (D)   ( 20-21)</t>
  </si>
  <si>
    <t>E) PROVENTI ED ONERI STRAORDINARI</t>
  </si>
  <si>
    <t xml:space="preserve">      Proventi</t>
  </si>
  <si>
    <t>22) Insussistenza del passivo</t>
  </si>
  <si>
    <t>23) Sopravvenienze attive</t>
  </si>
  <si>
    <t>24) Plusvalenze patrimoniali</t>
  </si>
  <si>
    <t xml:space="preserve">Totale (e.1)    (22+23+24) </t>
  </si>
  <si>
    <t xml:space="preserve">      Oneri</t>
  </si>
  <si>
    <t>25) Insussistenza dell'attivo</t>
  </si>
  <si>
    <t>26) Minusvalenze patrimoniali</t>
  </si>
  <si>
    <t>27) Accantonamento per svalutazione crediti</t>
  </si>
  <si>
    <t>28) Oneri straordinari</t>
  </si>
  <si>
    <t xml:space="preserve">Totale (e.2)    (25+26+27+28) </t>
  </si>
  <si>
    <t>Totale  (E)  (e.1 - e.2)</t>
  </si>
  <si>
    <t>RISULTATO ECONOMICO DELL'ESERCIZIO (A-B+/-C +/-D +/-E)</t>
  </si>
  <si>
    <t>01.01.2020</t>
  </si>
  <si>
    <t>31.12.2020</t>
  </si>
  <si>
    <t>ALLEGATO 5</t>
  </si>
  <si>
    <t>ALLEGATO 3</t>
  </si>
  <si>
    <t>ALLEGATO 2</t>
  </si>
  <si>
    <t>ALLEGATO 6</t>
  </si>
  <si>
    <t>ALLEGATO 7</t>
  </si>
  <si>
    <t>F.to Il Presidente</t>
  </si>
  <si>
    <t>a.s. dott. Antonino Attinà</t>
  </si>
  <si>
    <t xml:space="preserve">Torino, 10/04/2021 </t>
  </si>
  <si>
    <t>Firma autografa omessa ai sensi dell'art. 3 del D. Lgs. n. 39/1993.</t>
  </si>
  <si>
    <t xml:space="preserve">                        Firma autografa omessa ai sensi dell'art. 3 del D. Lgs. n. 39/1993.</t>
  </si>
  <si>
    <t xml:space="preserve">                                                    Firma autografa omessa ai sensi dell'art. 3 del D. Lgs. n. 39/1993.</t>
  </si>
  <si>
    <t xml:space="preserve">                                                                                                                       Firma autografa omessa ai sensi dell'art. 3 del D. Lgs. n. 39/1993.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</si>
</sst>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1" formatCode="_-* #,##0_-;\-* #,##0_-;_-* &quot;-&quot;_-;_-@_-"/>
    <numFmt numFmtId="44" formatCode="_-&quot;€&quot;\ * #,##0.00_-;\-&quot;€&quot;\ * #,##0.00_-;_-&quot;€&quot;\ * &quot;-&quot;??_-;_-@_-"/>
    <numFmt numFmtId="43" formatCode="_-* #,##0.00_-;\-* #,##0.00_-;_-* &quot;-&quot;??_-;_-@_-"/>
    <numFmt numFmtId="176" formatCode="_-* #,##0.00_-;\-* #,##0.00_-;_-* &quot;-&quot;_-;_-@_-"/>
    <numFmt numFmtId="179" formatCode="_-[$€-2]\ * #,##0.00_-;\-[$€-2]\ * #,##0.00_-;_-[$€-2]\ * &quot;-&quot;??_-"/>
    <numFmt numFmtId="189" formatCode="_-* #,##0.00\ _€_-;\-* #,##0.00\ _€_-;_-* &quot;-&quot;??\ _€_-;_-@_-"/>
    <numFmt numFmtId="190" formatCode="#,##0.00_ ;\-#,##0.00\ "/>
    <numFmt numFmtId="191" formatCode="0_ ;\-0\ "/>
  </numFmts>
  <fonts count="19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u/>
      <sz val="10"/>
      <name val="Arial"/>
      <family val="2"/>
    </font>
    <font>
      <b/>
      <sz val="8"/>
      <name val="Arial"/>
      <family val="2"/>
    </font>
    <font>
      <b/>
      <sz val="12"/>
      <name val="Arial"/>
      <family val="2"/>
    </font>
    <font>
      <b/>
      <i/>
      <sz val="10"/>
      <name val="Arial"/>
      <family val="2"/>
    </font>
    <font>
      <sz val="12"/>
      <name val="Times New Roman"/>
      <family val="1"/>
    </font>
    <font>
      <b/>
      <sz val="12"/>
      <name val="Times New Roman"/>
      <family val="1"/>
    </font>
    <font>
      <sz val="6"/>
      <name val="Arial"/>
      <family val="2"/>
    </font>
    <font>
      <sz val="10"/>
      <name val="Arial"/>
      <family val="2"/>
    </font>
    <font>
      <b/>
      <i/>
      <sz val="9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22"/>
      <name val="Arial"/>
      <family val="2"/>
    </font>
    <font>
      <sz val="9"/>
      <color indexed="10"/>
      <name val="Arial"/>
      <family val="2"/>
    </font>
    <font>
      <b/>
      <sz val="16"/>
      <name val="Arial"/>
      <family val="2"/>
    </font>
    <font>
      <i/>
      <sz val="12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</fills>
  <borders count="68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7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372">
    <xf numFmtId="0" fontId="0" fillId="0" borderId="0" xfId="0"/>
    <xf numFmtId="41" fontId="0" fillId="0" borderId="0" xfId="3" applyFont="1"/>
    <xf numFmtId="0" fontId="0" fillId="0" borderId="0" xfId="0" applyBorder="1"/>
    <xf numFmtId="0" fontId="2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21" fontId="0" fillId="0" borderId="4" xfId="0" applyNumberFormat="1" applyBorder="1"/>
    <xf numFmtId="21" fontId="0" fillId="0" borderId="3" xfId="0" applyNumberFormat="1" applyBorder="1"/>
    <xf numFmtId="0" fontId="7" fillId="0" borderId="7" xfId="0" applyFont="1" applyBorder="1"/>
    <xf numFmtId="21" fontId="0" fillId="0" borderId="1" xfId="0" applyNumberFormat="1" applyBorder="1" applyAlignment="1">
      <alignment horizontal="right"/>
    </xf>
    <xf numFmtId="21" fontId="0" fillId="0" borderId="1" xfId="0" applyNumberFormat="1" applyBorder="1"/>
    <xf numFmtId="0" fontId="0" fillId="0" borderId="1" xfId="0" quotePrefix="1" applyBorder="1"/>
    <xf numFmtId="21" fontId="0" fillId="0" borderId="1" xfId="0" applyNumberFormat="1" applyBorder="1" applyAlignment="1">
      <alignment horizontal="left"/>
    </xf>
    <xf numFmtId="21" fontId="0" fillId="0" borderId="1" xfId="0" quotePrefix="1" applyNumberFormat="1" applyBorder="1" applyAlignment="1">
      <alignment horizontal="right"/>
    </xf>
    <xf numFmtId="0" fontId="3" fillId="0" borderId="0" xfId="0" applyFont="1"/>
    <xf numFmtId="176" fontId="7" fillId="0" borderId="0" xfId="3" applyNumberFormat="1" applyFont="1" applyFill="1" applyBorder="1"/>
    <xf numFmtId="176" fontId="0" fillId="0" borderId="0" xfId="3" applyNumberFormat="1" applyFont="1" applyFill="1" applyBorder="1"/>
    <xf numFmtId="41" fontId="0" fillId="0" borderId="0" xfId="3" applyFont="1" applyFill="1"/>
    <xf numFmtId="176" fontId="0" fillId="0" borderId="8" xfId="3" applyNumberFormat="1" applyFont="1" applyFill="1" applyBorder="1"/>
    <xf numFmtId="0" fontId="0" fillId="0" borderId="9" xfId="0" applyBorder="1"/>
    <xf numFmtId="0" fontId="0" fillId="0" borderId="0" xfId="0" applyFill="1"/>
    <xf numFmtId="0" fontId="0" fillId="0" borderId="10" xfId="0" applyBorder="1"/>
    <xf numFmtId="0" fontId="0" fillId="0" borderId="0" xfId="0" applyFill="1" applyAlignment="1"/>
    <xf numFmtId="0" fontId="0" fillId="0" borderId="11" xfId="0" applyFill="1" applyBorder="1"/>
    <xf numFmtId="0" fontId="0" fillId="0" borderId="12" xfId="0" applyBorder="1"/>
    <xf numFmtId="0" fontId="0" fillId="0" borderId="13" xfId="0" applyBorder="1"/>
    <xf numFmtId="43" fontId="0" fillId="0" borderId="0" xfId="0" applyNumberFormat="1" applyFill="1"/>
    <xf numFmtId="4" fontId="0" fillId="0" borderId="0" xfId="0" applyNumberFormat="1"/>
    <xf numFmtId="0" fontId="0" fillId="0" borderId="0" xfId="0" applyAlignment="1">
      <alignment wrapText="1"/>
    </xf>
    <xf numFmtId="176" fontId="3" fillId="0" borderId="0" xfId="3" applyNumberFormat="1" applyFont="1" applyFill="1" applyBorder="1"/>
    <xf numFmtId="43" fontId="0" fillId="0" borderId="0" xfId="2" applyFont="1" applyFill="1" applyBorder="1"/>
    <xf numFmtId="0" fontId="0" fillId="0" borderId="0" xfId="0" applyFill="1" applyAlignment="1">
      <alignment wrapText="1"/>
    </xf>
    <xf numFmtId="0" fontId="3" fillId="0" borderId="0" xfId="0" applyFont="1" applyFill="1"/>
    <xf numFmtId="176" fontId="0" fillId="0" borderId="1" xfId="3" applyNumberFormat="1" applyFont="1" applyFill="1" applyBorder="1"/>
    <xf numFmtId="176" fontId="0" fillId="0" borderId="14" xfId="3" applyNumberFormat="1" applyFont="1" applyFill="1" applyBorder="1"/>
    <xf numFmtId="0" fontId="0" fillId="0" borderId="13" xfId="0" applyFill="1" applyBorder="1"/>
    <xf numFmtId="176" fontId="1" fillId="0" borderId="0" xfId="3" applyNumberFormat="1" applyFont="1" applyFill="1" applyBorder="1"/>
    <xf numFmtId="0" fontId="1" fillId="0" borderId="0" xfId="0" applyFont="1" applyFill="1"/>
    <xf numFmtId="41" fontId="0" fillId="2" borderId="0" xfId="3" applyFont="1" applyFill="1"/>
    <xf numFmtId="0" fontId="0" fillId="2" borderId="0" xfId="0" applyFill="1"/>
    <xf numFmtId="0" fontId="0" fillId="4" borderId="0" xfId="0" applyFill="1"/>
    <xf numFmtId="21" fontId="0" fillId="0" borderId="12" xfId="0" applyNumberFormat="1" applyBorder="1"/>
    <xf numFmtId="21" fontId="1" fillId="0" borderId="15" xfId="0" applyNumberFormat="1" applyFont="1" applyBorder="1" applyAlignment="1">
      <alignment horizontal="right"/>
    </xf>
    <xf numFmtId="41" fontId="0" fillId="0" borderId="16" xfId="3" applyFont="1" applyFill="1" applyBorder="1" applyAlignment="1">
      <alignment horizontal="center"/>
    </xf>
    <xf numFmtId="41" fontId="0" fillId="0" borderId="17" xfId="3" applyFont="1" applyFill="1" applyBorder="1" applyAlignment="1">
      <alignment horizontal="center"/>
    </xf>
    <xf numFmtId="0" fontId="1" fillId="0" borderId="1" xfId="0" applyFont="1" applyBorder="1"/>
    <xf numFmtId="21" fontId="1" fillId="0" borderId="1" xfId="0" applyNumberFormat="1" applyFont="1" applyBorder="1"/>
    <xf numFmtId="0" fontId="13" fillId="0" borderId="0" xfId="0" applyFont="1"/>
    <xf numFmtId="0" fontId="1" fillId="0" borderId="1" xfId="0" quotePrefix="1" applyFont="1" applyBorder="1" applyAlignment="1">
      <alignment horizontal="right"/>
    </xf>
    <xf numFmtId="0" fontId="1" fillId="0" borderId="1" xfId="0" applyFont="1" applyBorder="1" applyAlignment="1">
      <alignment horizontal="right"/>
    </xf>
    <xf numFmtId="21" fontId="1" fillId="0" borderId="1" xfId="0" applyNumberFormat="1" applyFont="1" applyBorder="1" applyAlignment="1">
      <alignment horizontal="right"/>
    </xf>
    <xf numFmtId="0" fontId="1" fillId="0" borderId="0" xfId="0" applyFont="1"/>
    <xf numFmtId="176" fontId="13" fillId="0" borderId="0" xfId="3" applyNumberFormat="1" applyFont="1" applyFill="1" applyBorder="1"/>
    <xf numFmtId="2" fontId="0" fillId="0" borderId="0" xfId="0" applyNumberFormat="1"/>
    <xf numFmtId="43" fontId="0" fillId="0" borderId="1" xfId="2" applyFont="1" applyBorder="1"/>
    <xf numFmtId="43" fontId="0" fillId="0" borderId="0" xfId="2" applyFont="1" applyBorder="1"/>
    <xf numFmtId="43" fontId="0" fillId="0" borderId="10" xfId="2" applyFont="1" applyBorder="1"/>
    <xf numFmtId="43" fontId="0" fillId="0" borderId="0" xfId="0" applyNumberFormat="1"/>
    <xf numFmtId="43" fontId="2" fillId="0" borderId="3" xfId="2" applyFont="1" applyBorder="1"/>
    <xf numFmtId="43" fontId="0" fillId="0" borderId="18" xfId="2" applyFont="1" applyBorder="1"/>
    <xf numFmtId="43" fontId="0" fillId="0" borderId="6" xfId="2" applyFont="1" applyBorder="1"/>
    <xf numFmtId="0" fontId="2" fillId="0" borderId="15" xfId="0" applyFont="1" applyBorder="1"/>
    <xf numFmtId="43" fontId="2" fillId="0" borderId="19" xfId="2" applyFont="1" applyBorder="1"/>
    <xf numFmtId="43" fontId="0" fillId="0" borderId="20" xfId="2" applyFont="1" applyBorder="1"/>
    <xf numFmtId="43" fontId="0" fillId="0" borderId="5" xfId="2" applyFont="1" applyBorder="1"/>
    <xf numFmtId="191" fontId="0" fillId="0" borderId="0" xfId="2" applyNumberFormat="1" applyFont="1" applyBorder="1" applyAlignment="1">
      <alignment horizontal="left"/>
    </xf>
    <xf numFmtId="43" fontId="1" fillId="0" borderId="21" xfId="2" applyFont="1" applyBorder="1"/>
    <xf numFmtId="43" fontId="0" fillId="0" borderId="2" xfId="2" applyFont="1" applyBorder="1"/>
    <xf numFmtId="0" fontId="2" fillId="0" borderId="1" xfId="0" applyFont="1" applyBorder="1"/>
    <xf numFmtId="43" fontId="0" fillId="0" borderId="22" xfId="2" applyFont="1" applyBorder="1"/>
    <xf numFmtId="43" fontId="1" fillId="0" borderId="2" xfId="2" applyFont="1" applyBorder="1"/>
    <xf numFmtId="0" fontId="0" fillId="0" borderId="23" xfId="0" applyBorder="1"/>
    <xf numFmtId="0" fontId="2" fillId="0" borderId="13" xfId="0" applyFont="1" applyBorder="1" applyAlignment="1">
      <alignment horizontal="left"/>
    </xf>
    <xf numFmtId="0" fontId="0" fillId="0" borderId="8" xfId="0" applyBorder="1"/>
    <xf numFmtId="43" fontId="2" fillId="0" borderId="24" xfId="2" applyFont="1" applyBorder="1"/>
    <xf numFmtId="0" fontId="4" fillId="0" borderId="1" xfId="0" applyFont="1" applyBorder="1"/>
    <xf numFmtId="43" fontId="0" fillId="0" borderId="3" xfId="2" applyFont="1" applyBorder="1"/>
    <xf numFmtId="43" fontId="0" fillId="0" borderId="19" xfId="2" applyFont="1" applyBorder="1"/>
    <xf numFmtId="43" fontId="0" fillId="0" borderId="21" xfId="2" applyFont="1" applyBorder="1"/>
    <xf numFmtId="43" fontId="0" fillId="0" borderId="24" xfId="2" applyFont="1" applyBorder="1"/>
    <xf numFmtId="43" fontId="0" fillId="0" borderId="25" xfId="2" applyFont="1" applyBorder="1"/>
    <xf numFmtId="43" fontId="0" fillId="0" borderId="13" xfId="2" applyFont="1" applyBorder="1"/>
    <xf numFmtId="43" fontId="0" fillId="0" borderId="4" xfId="2" applyFont="1" applyBorder="1"/>
    <xf numFmtId="44" fontId="0" fillId="0" borderId="0" xfId="0" applyNumberFormat="1" applyFill="1"/>
    <xf numFmtId="44" fontId="0" fillId="0" borderId="0" xfId="0" applyNumberFormat="1" applyFill="1" applyAlignment="1"/>
    <xf numFmtId="0" fontId="0" fillId="0" borderId="0" xfId="0" applyAlignment="1">
      <alignment horizontal="center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center" wrapText="1"/>
    </xf>
    <xf numFmtId="176" fontId="13" fillId="0" borderId="0" xfId="3" applyNumberFormat="1" applyFont="1"/>
    <xf numFmtId="0" fontId="13" fillId="0" borderId="0" xfId="0" applyFont="1" applyAlignment="1">
      <alignment wrapText="1"/>
    </xf>
    <xf numFmtId="0" fontId="13" fillId="0" borderId="0" xfId="0" applyFont="1" applyFill="1" applyBorder="1" applyAlignment="1">
      <alignment wrapText="1"/>
    </xf>
    <xf numFmtId="43" fontId="13" fillId="0" borderId="26" xfId="0" applyNumberFormat="1" applyFont="1" applyFill="1" applyBorder="1"/>
    <xf numFmtId="176" fontId="13" fillId="0" borderId="26" xfId="3" applyNumberFormat="1" applyFont="1" applyBorder="1"/>
    <xf numFmtId="0" fontId="13" fillId="0" borderId="26" xfId="0" applyFont="1" applyBorder="1" applyAlignment="1">
      <alignment horizontal="center" wrapText="1"/>
    </xf>
    <xf numFmtId="1" fontId="13" fillId="0" borderId="26" xfId="0" applyNumberFormat="1" applyFont="1" applyBorder="1"/>
    <xf numFmtId="0" fontId="13" fillId="0" borderId="26" xfId="0" applyFont="1" applyBorder="1"/>
    <xf numFmtId="0" fontId="13" fillId="0" borderId="26" xfId="0" applyFont="1" applyBorder="1" applyAlignment="1">
      <alignment wrapText="1"/>
    </xf>
    <xf numFmtId="0" fontId="13" fillId="0" borderId="27" xfId="0" applyFont="1" applyFill="1" applyBorder="1"/>
    <xf numFmtId="0" fontId="14" fillId="0" borderId="9" xfId="0" applyFont="1" applyFill="1" applyBorder="1" applyAlignment="1">
      <alignment horizontal="center" wrapText="1"/>
    </xf>
    <xf numFmtId="0" fontId="14" fillId="0" borderId="9" xfId="0" applyFont="1" applyBorder="1" applyAlignment="1">
      <alignment horizontal="center" wrapText="1"/>
    </xf>
    <xf numFmtId="0" fontId="13" fillId="0" borderId="26" xfId="0" applyFont="1" applyBorder="1" applyAlignment="1">
      <alignment horizontal="center"/>
    </xf>
    <xf numFmtId="1" fontId="13" fillId="0" borderId="26" xfId="0" applyNumberFormat="1" applyFont="1" applyBorder="1" applyAlignment="1">
      <alignment horizontal="center"/>
    </xf>
    <xf numFmtId="0" fontId="13" fillId="0" borderId="26" xfId="0" applyFont="1" applyFill="1" applyBorder="1" applyAlignment="1">
      <alignment wrapText="1"/>
    </xf>
    <xf numFmtId="0" fontId="13" fillId="0" borderId="26" xfId="0" applyFont="1" applyFill="1" applyBorder="1" applyAlignment="1">
      <alignment horizontal="center" wrapText="1"/>
    </xf>
    <xf numFmtId="0" fontId="13" fillId="0" borderId="28" xfId="0" applyFont="1" applyFill="1" applyBorder="1" applyAlignment="1">
      <alignment wrapText="1"/>
    </xf>
    <xf numFmtId="0" fontId="6" fillId="0" borderId="0" xfId="0" applyFont="1"/>
    <xf numFmtId="0" fontId="6" fillId="0" borderId="0" xfId="0" applyFont="1" applyAlignment="1">
      <alignment horizontal="left"/>
    </xf>
    <xf numFmtId="0" fontId="9" fillId="0" borderId="29" xfId="0" applyFont="1" applyBorder="1" applyAlignment="1">
      <alignment horizontal="justify" vertical="top" wrapText="1"/>
    </xf>
    <xf numFmtId="0" fontId="9" fillId="0" borderId="27" xfId="0" applyFont="1" applyBorder="1" applyAlignment="1">
      <alignment horizontal="justify" vertical="top" wrapText="1"/>
    </xf>
    <xf numFmtId="21" fontId="9" fillId="0" borderId="30" xfId="0" applyNumberFormat="1" applyFont="1" applyBorder="1" applyAlignment="1">
      <alignment horizontal="justify" vertical="top" wrapText="1"/>
    </xf>
    <xf numFmtId="46" fontId="9" fillId="0" borderId="30" xfId="0" applyNumberFormat="1" applyFont="1" applyBorder="1" applyAlignment="1">
      <alignment horizontal="justify" vertical="top" wrapText="1"/>
    </xf>
    <xf numFmtId="0" fontId="18" fillId="0" borderId="30" xfId="0" applyFont="1" applyBorder="1" applyAlignment="1">
      <alignment horizontal="right" vertical="top" wrapText="1"/>
    </xf>
    <xf numFmtId="0" fontId="18" fillId="0" borderId="30" xfId="0" applyFont="1" applyBorder="1" applyAlignment="1">
      <alignment horizontal="justify" vertical="top" wrapText="1"/>
    </xf>
    <xf numFmtId="0" fontId="8" fillId="0" borderId="27" xfId="0" applyFont="1" applyBorder="1" applyAlignment="1">
      <alignment horizontal="justify" vertical="top" wrapText="1"/>
    </xf>
    <xf numFmtId="0" fontId="8" fillId="0" borderId="28" xfId="0" applyFont="1" applyBorder="1" applyAlignment="1">
      <alignment horizontal="justify" vertical="top" wrapText="1"/>
    </xf>
    <xf numFmtId="4" fontId="8" fillId="0" borderId="28" xfId="0" applyNumberFormat="1" applyFont="1" applyBorder="1" applyAlignment="1">
      <alignment horizontal="right" vertical="top" wrapText="1"/>
    </xf>
    <xf numFmtId="4" fontId="8" fillId="0" borderId="28" xfId="0" applyNumberFormat="1" applyFont="1" applyFill="1" applyBorder="1" applyAlignment="1">
      <alignment horizontal="right" vertical="top" wrapText="1"/>
    </xf>
    <xf numFmtId="4" fontId="8" fillId="0" borderId="27" xfId="0" applyNumberFormat="1" applyFont="1" applyBorder="1" applyAlignment="1">
      <alignment horizontal="right" vertical="top" wrapText="1"/>
    </xf>
    <xf numFmtId="4" fontId="8" fillId="0" borderId="27" xfId="0" applyNumberFormat="1" applyFont="1" applyFill="1" applyBorder="1" applyAlignment="1">
      <alignment horizontal="right" vertical="top" wrapText="1"/>
    </xf>
    <xf numFmtId="0" fontId="18" fillId="0" borderId="27" xfId="0" applyFont="1" applyBorder="1" applyAlignment="1">
      <alignment horizontal="justify" vertical="top" wrapText="1"/>
    </xf>
    <xf numFmtId="4" fontId="8" fillId="0" borderId="30" xfId="0" applyNumberFormat="1" applyFont="1" applyBorder="1" applyAlignment="1">
      <alignment horizontal="right" vertical="top" wrapText="1"/>
    </xf>
    <xf numFmtId="176" fontId="8" fillId="0" borderId="30" xfId="3" applyNumberFormat="1" applyFont="1" applyBorder="1" applyAlignment="1">
      <alignment horizontal="right" vertical="top" wrapText="1"/>
    </xf>
    <xf numFmtId="0" fontId="8" fillId="0" borderId="30" xfId="0" applyFont="1" applyBorder="1" applyAlignment="1">
      <alignment horizontal="justify" vertical="top" wrapText="1"/>
    </xf>
    <xf numFmtId="4" fontId="9" fillId="0" borderId="30" xfId="0" applyNumberFormat="1" applyFont="1" applyBorder="1" applyAlignment="1">
      <alignment horizontal="right" vertical="top" wrapText="1"/>
    </xf>
    <xf numFmtId="0" fontId="9" fillId="0" borderId="30" xfId="0" applyFont="1" applyBorder="1" applyAlignment="1">
      <alignment horizontal="justify" vertical="top" wrapText="1"/>
    </xf>
    <xf numFmtId="0" fontId="0" fillId="0" borderId="31" xfId="0" applyBorder="1" applyAlignment="1">
      <alignment horizontal="center" wrapText="1"/>
    </xf>
    <xf numFmtId="0" fontId="0" fillId="0" borderId="32" xfId="0" applyBorder="1" applyAlignment="1">
      <alignment horizontal="center" wrapText="1"/>
    </xf>
    <xf numFmtId="0" fontId="0" fillId="0" borderId="33" xfId="0" applyBorder="1" applyAlignment="1">
      <alignment horizontal="center" wrapText="1"/>
    </xf>
    <xf numFmtId="0" fontId="0" fillId="0" borderId="34" xfId="0" applyBorder="1"/>
    <xf numFmtId="0" fontId="0" fillId="0" borderId="14" xfId="0" applyBorder="1"/>
    <xf numFmtId="43" fontId="0" fillId="0" borderId="1" xfId="0" applyNumberFormat="1" applyBorder="1"/>
    <xf numFmtId="0" fontId="0" fillId="0" borderId="0" xfId="0" applyAlignment="1">
      <alignment horizontal="right"/>
    </xf>
    <xf numFmtId="43" fontId="0" fillId="0" borderId="26" xfId="2" applyFont="1" applyBorder="1"/>
    <xf numFmtId="43" fontId="0" fillId="0" borderId="9" xfId="2" applyFont="1" applyBorder="1"/>
    <xf numFmtId="43" fontId="0" fillId="0" borderId="8" xfId="2" applyFont="1" applyBorder="1"/>
    <xf numFmtId="43" fontId="0" fillId="0" borderId="35" xfId="2" applyFont="1" applyBorder="1"/>
    <xf numFmtId="43" fontId="0" fillId="0" borderId="10" xfId="2" applyFont="1" applyFill="1" applyBorder="1"/>
    <xf numFmtId="43" fontId="0" fillId="0" borderId="15" xfId="2" applyFont="1" applyBorder="1"/>
    <xf numFmtId="43" fontId="0" fillId="0" borderId="17" xfId="2" applyFont="1" applyBorder="1"/>
    <xf numFmtId="43" fontId="2" fillId="0" borderId="35" xfId="2" applyFont="1" applyBorder="1"/>
    <xf numFmtId="43" fontId="0" fillId="0" borderId="0" xfId="2" applyFont="1"/>
    <xf numFmtId="0" fontId="13" fillId="0" borderId="0" xfId="0" applyFont="1" applyFill="1" applyBorder="1" applyAlignment="1"/>
    <xf numFmtId="0" fontId="0" fillId="0" borderId="0" xfId="0" applyFill="1" applyAlignment="1">
      <alignment horizontal="center"/>
    </xf>
    <xf numFmtId="176" fontId="2" fillId="0" borderId="7" xfId="3" applyNumberFormat="1" applyFont="1" applyFill="1" applyBorder="1"/>
    <xf numFmtId="190" fontId="0" fillId="0" borderId="0" xfId="3" applyNumberFormat="1" applyFont="1" applyFill="1"/>
    <xf numFmtId="176" fontId="12" fillId="0" borderId="35" xfId="3" applyNumberFormat="1" applyFont="1" applyFill="1" applyBorder="1"/>
    <xf numFmtId="0" fontId="0" fillId="0" borderId="12" xfId="0" applyFill="1" applyBorder="1"/>
    <xf numFmtId="0" fontId="0" fillId="0" borderId="24" xfId="0" applyFill="1" applyBorder="1" applyAlignment="1">
      <alignment wrapText="1"/>
    </xf>
    <xf numFmtId="0" fontId="0" fillId="0" borderId="1" xfId="0" applyFill="1" applyBorder="1"/>
    <xf numFmtId="41" fontId="0" fillId="0" borderId="36" xfId="3" applyFont="1" applyFill="1" applyBorder="1" applyAlignment="1">
      <alignment horizontal="center"/>
    </xf>
    <xf numFmtId="41" fontId="0" fillId="0" borderId="26" xfId="3" applyFont="1" applyFill="1" applyBorder="1" applyAlignment="1">
      <alignment horizontal="center"/>
    </xf>
    <xf numFmtId="41" fontId="0" fillId="0" borderId="37" xfId="3" applyFont="1" applyFill="1" applyBorder="1" applyAlignment="1">
      <alignment horizontal="center"/>
    </xf>
    <xf numFmtId="41" fontId="3" fillId="0" borderId="37" xfId="3" applyFont="1" applyFill="1" applyBorder="1" applyAlignment="1">
      <alignment horizontal="center" wrapText="1"/>
    </xf>
    <xf numFmtId="0" fontId="0" fillId="0" borderId="15" xfId="0" applyFill="1" applyBorder="1" applyAlignment="1">
      <alignment horizontal="center"/>
    </xf>
    <xf numFmtId="41" fontId="0" fillId="0" borderId="38" xfId="3" applyFont="1" applyFill="1" applyBorder="1" applyAlignment="1">
      <alignment horizontal="center"/>
    </xf>
    <xf numFmtId="41" fontId="0" fillId="0" borderId="39" xfId="3" applyFont="1" applyFill="1" applyBorder="1" applyAlignment="1">
      <alignment horizontal="center"/>
    </xf>
    <xf numFmtId="41" fontId="0" fillId="0" borderId="40" xfId="3" applyFont="1" applyFill="1" applyBorder="1" applyAlignment="1">
      <alignment horizontal="center"/>
    </xf>
    <xf numFmtId="41" fontId="11" fillId="0" borderId="3" xfId="3" applyFont="1" applyFill="1" applyBorder="1" applyAlignment="1">
      <alignment horizontal="center"/>
    </xf>
    <xf numFmtId="41" fontId="11" fillId="0" borderId="17" xfId="3" applyFont="1" applyFill="1" applyBorder="1" applyAlignment="1">
      <alignment horizontal="center"/>
    </xf>
    <xf numFmtId="41" fontId="0" fillId="0" borderId="41" xfId="3" applyFont="1" applyFill="1" applyBorder="1" applyAlignment="1">
      <alignment horizontal="center"/>
    </xf>
    <xf numFmtId="0" fontId="0" fillId="0" borderId="3" xfId="0" applyFill="1" applyBorder="1"/>
    <xf numFmtId="0" fontId="7" fillId="0" borderId="0" xfId="0" applyFont="1" applyFill="1"/>
    <xf numFmtId="176" fontId="7" fillId="0" borderId="42" xfId="3" applyNumberFormat="1" applyFont="1" applyFill="1" applyBorder="1"/>
    <xf numFmtId="176" fontId="12" fillId="0" borderId="43" xfId="3" applyNumberFormat="1" applyFont="1" applyFill="1" applyBorder="1"/>
    <xf numFmtId="176" fontId="7" fillId="0" borderId="43" xfId="3" applyNumberFormat="1" applyFont="1" applyFill="1" applyBorder="1"/>
    <xf numFmtId="0" fontId="7" fillId="0" borderId="43" xfId="0" applyFont="1" applyFill="1" applyBorder="1"/>
    <xf numFmtId="0" fontId="7" fillId="0" borderId="44" xfId="0" applyFont="1" applyFill="1" applyBorder="1"/>
    <xf numFmtId="43" fontId="3" fillId="0" borderId="25" xfId="0" applyNumberFormat="1" applyFont="1" applyFill="1" applyBorder="1"/>
    <xf numFmtId="0" fontId="7" fillId="0" borderId="42" xfId="0" applyFont="1" applyFill="1" applyBorder="1"/>
    <xf numFmtId="0" fontId="7" fillId="0" borderId="25" xfId="0" applyFont="1" applyFill="1" applyBorder="1"/>
    <xf numFmtId="0" fontId="0" fillId="0" borderId="8" xfId="0" applyFill="1" applyBorder="1"/>
    <xf numFmtId="43" fontId="0" fillId="0" borderId="2" xfId="2" applyFont="1" applyFill="1" applyBorder="1"/>
    <xf numFmtId="0" fontId="2" fillId="0" borderId="0" xfId="0" applyFont="1" applyFill="1"/>
    <xf numFmtId="0" fontId="0" fillId="0" borderId="2" xfId="0" applyFill="1" applyBorder="1"/>
    <xf numFmtId="176" fontId="11" fillId="0" borderId="1" xfId="3" applyNumberFormat="1" applyFont="1" applyFill="1" applyBorder="1"/>
    <xf numFmtId="176" fontId="11" fillId="0" borderId="0" xfId="3" applyNumberFormat="1" applyFont="1" applyFill="1" applyBorder="1"/>
    <xf numFmtId="43" fontId="0" fillId="0" borderId="8" xfId="0" applyNumberFormat="1" applyFill="1" applyBorder="1"/>
    <xf numFmtId="176" fontId="0" fillId="0" borderId="0" xfId="0" applyNumberFormat="1" applyFill="1"/>
    <xf numFmtId="189" fontId="0" fillId="0" borderId="0" xfId="0" applyNumberFormat="1" applyFill="1"/>
    <xf numFmtId="176" fontId="0" fillId="0" borderId="2" xfId="0" applyNumberFormat="1" applyFill="1" applyBorder="1"/>
    <xf numFmtId="176" fontId="0" fillId="0" borderId="10" xfId="3" applyNumberFormat="1" applyFont="1" applyFill="1" applyBorder="1"/>
    <xf numFmtId="0" fontId="0" fillId="0" borderId="45" xfId="0" applyFill="1" applyBorder="1"/>
    <xf numFmtId="0" fontId="0" fillId="0" borderId="10" xfId="0" applyFill="1" applyBorder="1"/>
    <xf numFmtId="0" fontId="7" fillId="0" borderId="46" xfId="0" applyFont="1" applyFill="1" applyBorder="1" applyAlignment="1">
      <alignment wrapText="1"/>
    </xf>
    <xf numFmtId="176" fontId="7" fillId="0" borderId="47" xfId="3" applyNumberFormat="1" applyFont="1" applyFill="1" applyBorder="1"/>
    <xf numFmtId="176" fontId="7" fillId="0" borderId="48" xfId="3" applyNumberFormat="1" applyFont="1" applyFill="1" applyBorder="1"/>
    <xf numFmtId="176" fontId="7" fillId="0" borderId="49" xfId="3" applyNumberFormat="1" applyFont="1" applyFill="1" applyBorder="1"/>
    <xf numFmtId="176" fontId="12" fillId="0" borderId="24" xfId="3" applyNumberFormat="1" applyFont="1" applyFill="1" applyBorder="1"/>
    <xf numFmtId="0" fontId="1" fillId="0" borderId="0" xfId="0" applyFont="1" applyFill="1" applyAlignment="1">
      <alignment wrapText="1"/>
    </xf>
    <xf numFmtId="176" fontId="13" fillId="0" borderId="1" xfId="3" applyNumberFormat="1" applyFont="1" applyFill="1" applyBorder="1"/>
    <xf numFmtId="0" fontId="13" fillId="0" borderId="0" xfId="0" applyFont="1" applyFill="1"/>
    <xf numFmtId="0" fontId="13" fillId="0" borderId="8" xfId="0" applyFont="1" applyFill="1" applyBorder="1"/>
    <xf numFmtId="0" fontId="13" fillId="0" borderId="1" xfId="0" applyFont="1" applyFill="1" applyBorder="1"/>
    <xf numFmtId="0" fontId="13" fillId="0" borderId="2" xfId="0" applyFont="1" applyFill="1" applyBorder="1"/>
    <xf numFmtId="176" fontId="1" fillId="0" borderId="1" xfId="3" applyNumberFormat="1" applyFont="1" applyFill="1" applyBorder="1"/>
    <xf numFmtId="43" fontId="1" fillId="0" borderId="8" xfId="0" applyNumberFormat="1" applyFont="1" applyFill="1" applyBorder="1"/>
    <xf numFmtId="43" fontId="13" fillId="0" borderId="8" xfId="0" applyNumberFormat="1" applyFont="1" applyFill="1" applyBorder="1"/>
    <xf numFmtId="176" fontId="3" fillId="0" borderId="0" xfId="0" applyNumberFormat="1" applyFont="1" applyFill="1"/>
    <xf numFmtId="2" fontId="1" fillId="0" borderId="0" xfId="0" applyNumberFormat="1" applyFont="1" applyFill="1"/>
    <xf numFmtId="176" fontId="12" fillId="0" borderId="47" xfId="3" applyNumberFormat="1" applyFont="1" applyFill="1" applyBorder="1"/>
    <xf numFmtId="176" fontId="2" fillId="0" borderId="47" xfId="3" applyNumberFormat="1" applyFont="1" applyFill="1" applyBorder="1"/>
    <xf numFmtId="176" fontId="11" fillId="0" borderId="10" xfId="3" applyNumberFormat="1" applyFont="1" applyFill="1" applyBorder="1"/>
    <xf numFmtId="176" fontId="11" fillId="0" borderId="11" xfId="3" applyNumberFormat="1" applyFont="1" applyFill="1" applyBorder="1"/>
    <xf numFmtId="176" fontId="2" fillId="0" borderId="48" xfId="3" applyNumberFormat="1" applyFont="1" applyFill="1" applyBorder="1"/>
    <xf numFmtId="176" fontId="2" fillId="0" borderId="49" xfId="3" applyNumberFormat="1" applyFont="1" applyFill="1" applyBorder="1"/>
    <xf numFmtId="176" fontId="2" fillId="0" borderId="20" xfId="3" applyNumberFormat="1" applyFont="1" applyFill="1" applyBorder="1"/>
    <xf numFmtId="2" fontId="0" fillId="0" borderId="1" xfId="0" applyNumberFormat="1" applyFill="1" applyBorder="1"/>
    <xf numFmtId="2" fontId="0" fillId="0" borderId="0" xfId="0" applyNumberFormat="1" applyFill="1"/>
    <xf numFmtId="0" fontId="0" fillId="0" borderId="21" xfId="0" applyFill="1" applyBorder="1"/>
    <xf numFmtId="176" fontId="7" fillId="0" borderId="20" xfId="3" applyNumberFormat="1" applyFont="1" applyFill="1" applyBorder="1"/>
    <xf numFmtId="0" fontId="7" fillId="0" borderId="50" xfId="0" applyFont="1" applyFill="1" applyBorder="1"/>
    <xf numFmtId="176" fontId="2" fillId="0" borderId="51" xfId="3" applyNumberFormat="1" applyFont="1" applyFill="1" applyBorder="1"/>
    <xf numFmtId="0" fontId="2" fillId="0" borderId="0" xfId="0" applyFont="1" applyFill="1" applyAlignment="1">
      <alignment wrapText="1"/>
    </xf>
    <xf numFmtId="43" fontId="11" fillId="0" borderId="11" xfId="2" applyFont="1" applyFill="1" applyBorder="1"/>
    <xf numFmtId="2" fontId="0" fillId="0" borderId="11" xfId="0" applyNumberFormat="1" applyFill="1" applyBorder="1"/>
    <xf numFmtId="176" fontId="2" fillId="0" borderId="52" xfId="3" applyNumberFormat="1" applyFont="1" applyFill="1" applyBorder="1"/>
    <xf numFmtId="176" fontId="14" fillId="0" borderId="53" xfId="3" applyNumberFormat="1" applyFont="1" applyFill="1" applyBorder="1"/>
    <xf numFmtId="176" fontId="2" fillId="0" borderId="54" xfId="3" applyNumberFormat="1" applyFont="1" applyFill="1" applyBorder="1"/>
    <xf numFmtId="176" fontId="2" fillId="0" borderId="55" xfId="3" applyNumberFormat="1" applyFont="1" applyFill="1" applyBorder="1"/>
    <xf numFmtId="176" fontId="2" fillId="0" borderId="56" xfId="3" applyNumberFormat="1" applyFont="1" applyFill="1" applyBorder="1"/>
    <xf numFmtId="0" fontId="7" fillId="0" borderId="57" xfId="0" applyFont="1" applyFill="1" applyBorder="1"/>
    <xf numFmtId="176" fontId="14" fillId="0" borderId="7" xfId="3" applyNumberFormat="1" applyFont="1" applyFill="1" applyBorder="1"/>
    <xf numFmtId="176" fontId="0" fillId="0" borderId="15" xfId="3" applyNumberFormat="1" applyFont="1" applyFill="1" applyBorder="1"/>
    <xf numFmtId="0" fontId="0" fillId="0" borderId="6" xfId="0" applyFill="1" applyBorder="1"/>
    <xf numFmtId="43" fontId="0" fillId="0" borderId="58" xfId="0" applyNumberFormat="1" applyFill="1" applyBorder="1"/>
    <xf numFmtId="43" fontId="0" fillId="0" borderId="3" xfId="0" applyNumberFormat="1" applyFill="1" applyBorder="1"/>
    <xf numFmtId="0" fontId="0" fillId="0" borderId="15" xfId="0" applyFill="1" applyBorder="1"/>
    <xf numFmtId="176" fontId="0" fillId="0" borderId="12" xfId="3" applyNumberFormat="1" applyFont="1" applyFill="1" applyBorder="1"/>
    <xf numFmtId="176" fontId="0" fillId="0" borderId="13" xfId="3" applyNumberFormat="1" applyFont="1" applyFill="1" applyBorder="1"/>
    <xf numFmtId="0" fontId="0" fillId="0" borderId="14" xfId="0" applyFill="1" applyBorder="1"/>
    <xf numFmtId="0" fontId="0" fillId="0" borderId="4" xfId="0" applyFill="1" applyBorder="1"/>
    <xf numFmtId="176" fontId="11" fillId="0" borderId="8" xfId="3" applyNumberFormat="1" applyFont="1" applyFill="1" applyBorder="1"/>
    <xf numFmtId="43" fontId="11" fillId="0" borderId="1" xfId="2" applyFont="1" applyFill="1" applyBorder="1"/>
    <xf numFmtId="43" fontId="11" fillId="0" borderId="0" xfId="2" applyFont="1" applyFill="1" applyBorder="1"/>
    <xf numFmtId="176" fontId="11" fillId="0" borderId="15" xfId="3" applyNumberFormat="1" applyFont="1" applyFill="1" applyBorder="1"/>
    <xf numFmtId="176" fontId="1" fillId="0" borderId="6" xfId="3" applyNumberFormat="1" applyFont="1" applyFill="1" applyBorder="1"/>
    <xf numFmtId="176" fontId="11" fillId="0" borderId="58" xfId="3" applyNumberFormat="1" applyFont="1" applyFill="1" applyBorder="1"/>
    <xf numFmtId="0" fontId="7" fillId="0" borderId="46" xfId="0" applyFont="1" applyFill="1" applyBorder="1"/>
    <xf numFmtId="176" fontId="7" fillId="0" borderId="10" xfId="3" applyNumberFormat="1" applyFont="1" applyFill="1" applyBorder="1"/>
    <xf numFmtId="176" fontId="7" fillId="0" borderId="11" xfId="3" applyNumberFormat="1" applyFont="1" applyFill="1" applyBorder="1"/>
    <xf numFmtId="43" fontId="0" fillId="0" borderId="1" xfId="2" applyFont="1" applyFill="1" applyBorder="1"/>
    <xf numFmtId="43" fontId="13" fillId="0" borderId="0" xfId="2" applyFont="1" applyFill="1" applyBorder="1"/>
    <xf numFmtId="43" fontId="11" fillId="0" borderId="10" xfId="2" applyFont="1" applyFill="1" applyBorder="1"/>
    <xf numFmtId="43" fontId="0" fillId="0" borderId="11" xfId="2" applyFont="1" applyFill="1" applyBorder="1"/>
    <xf numFmtId="176" fontId="12" fillId="0" borderId="48" xfId="3" applyNumberFormat="1" applyFont="1" applyFill="1" applyBorder="1"/>
    <xf numFmtId="43" fontId="7" fillId="0" borderId="47" xfId="2" applyFont="1" applyFill="1" applyBorder="1"/>
    <xf numFmtId="43" fontId="7" fillId="0" borderId="48" xfId="2" applyFont="1" applyFill="1" applyBorder="1"/>
    <xf numFmtId="43" fontId="3" fillId="0" borderId="11" xfId="2" applyFont="1" applyFill="1" applyBorder="1"/>
    <xf numFmtId="176" fontId="0" fillId="0" borderId="8" xfId="0" applyNumberFormat="1" applyFill="1" applyBorder="1"/>
    <xf numFmtId="43" fontId="0" fillId="0" borderId="45" xfId="0" applyNumberFormat="1" applyFill="1" applyBorder="1"/>
    <xf numFmtId="176" fontId="7" fillId="0" borderId="1" xfId="3" applyNumberFormat="1" applyFont="1" applyFill="1" applyBorder="1"/>
    <xf numFmtId="2" fontId="0" fillId="0" borderId="10" xfId="0" applyNumberFormat="1" applyFill="1" applyBorder="1"/>
    <xf numFmtId="176" fontId="0" fillId="0" borderId="47" xfId="3" applyNumberFormat="1" applyFont="1" applyFill="1" applyBorder="1"/>
    <xf numFmtId="0" fontId="0" fillId="0" borderId="48" xfId="0" applyFill="1" applyBorder="1"/>
    <xf numFmtId="0" fontId="0" fillId="0" borderId="49" xfId="0" applyFill="1" applyBorder="1"/>
    <xf numFmtId="0" fontId="0" fillId="0" borderId="47" xfId="0" applyFill="1" applyBorder="1"/>
    <xf numFmtId="0" fontId="0" fillId="0" borderId="20" xfId="0" applyFill="1" applyBorder="1"/>
    <xf numFmtId="176" fontId="2" fillId="0" borderId="1" xfId="3" applyNumberFormat="1" applyFont="1" applyFill="1" applyBorder="1"/>
    <xf numFmtId="176" fontId="2" fillId="0" borderId="10" xfId="3" applyNumberFormat="1" applyFont="1" applyFill="1" applyBorder="1"/>
    <xf numFmtId="0" fontId="7" fillId="0" borderId="53" xfId="0" applyFont="1" applyFill="1" applyBorder="1"/>
    <xf numFmtId="176" fontId="12" fillId="0" borderId="6" xfId="3" applyNumberFormat="1" applyFont="1" applyFill="1" applyBorder="1"/>
    <xf numFmtId="176" fontId="2" fillId="0" borderId="53" xfId="3" applyNumberFormat="1" applyFont="1" applyFill="1" applyBorder="1"/>
    <xf numFmtId="176" fontId="2" fillId="0" borderId="59" xfId="3" applyNumberFormat="1" applyFont="1" applyFill="1" applyBorder="1"/>
    <xf numFmtId="176" fontId="5" fillId="0" borderId="59" xfId="3" applyNumberFormat="1" applyFont="1" applyFill="1" applyBorder="1"/>
    <xf numFmtId="41" fontId="0" fillId="0" borderId="0" xfId="0" applyNumberFormat="1" applyFill="1"/>
    <xf numFmtId="176" fontId="12" fillId="0" borderId="7" xfId="3" applyNumberFormat="1" applyFont="1" applyFill="1" applyBorder="1"/>
    <xf numFmtId="176" fontId="12" fillId="0" borderId="57" xfId="3" applyNumberFormat="1" applyFont="1" applyFill="1" applyBorder="1"/>
    <xf numFmtId="43" fontId="13" fillId="0" borderId="24" xfId="0" applyNumberFormat="1" applyFont="1" applyFill="1" applyBorder="1"/>
    <xf numFmtId="0" fontId="13" fillId="0" borderId="60" xfId="0" applyFont="1" applyFill="1" applyBorder="1"/>
    <xf numFmtId="0" fontId="13" fillId="0" borderId="34" xfId="0" applyFont="1" applyFill="1" applyBorder="1" applyAlignment="1">
      <alignment wrapText="1"/>
    </xf>
    <xf numFmtId="0" fontId="13" fillId="0" borderId="34" xfId="0" applyFont="1" applyFill="1" applyBorder="1"/>
    <xf numFmtId="1" fontId="13" fillId="0" borderId="34" xfId="0" applyNumberFormat="1" applyFont="1" applyFill="1" applyBorder="1"/>
    <xf numFmtId="176" fontId="13" fillId="0" borderId="34" xfId="3" applyNumberFormat="1" applyFont="1" applyFill="1" applyBorder="1"/>
    <xf numFmtId="0" fontId="13" fillId="0" borderId="34" xfId="0" applyFont="1" applyFill="1" applyBorder="1" applyAlignment="1">
      <alignment horizontal="center" wrapText="1"/>
    </xf>
    <xf numFmtId="0" fontId="13" fillId="0" borderId="26" xfId="0" applyFont="1" applyFill="1" applyBorder="1"/>
    <xf numFmtId="1" fontId="13" fillId="0" borderId="26" xfId="0" applyNumberFormat="1" applyFont="1" applyFill="1" applyBorder="1"/>
    <xf numFmtId="0" fontId="13" fillId="0" borderId="28" xfId="0" applyFont="1" applyFill="1" applyBorder="1" applyAlignment="1">
      <alignment horizontal="left"/>
    </xf>
    <xf numFmtId="0" fontId="13" fillId="0" borderId="28" xfId="0" applyFont="1" applyFill="1" applyBorder="1"/>
    <xf numFmtId="0" fontId="13" fillId="0" borderId="28" xfId="0" applyFont="1" applyFill="1" applyBorder="1" applyAlignment="1">
      <alignment horizontal="center" wrapText="1"/>
    </xf>
    <xf numFmtId="0" fontId="13" fillId="0" borderId="61" xfId="0" applyFont="1" applyFill="1" applyBorder="1"/>
    <xf numFmtId="0" fontId="13" fillId="0" borderId="62" xfId="0" applyFont="1" applyFill="1" applyBorder="1" applyAlignment="1">
      <alignment wrapText="1"/>
    </xf>
    <xf numFmtId="0" fontId="13" fillId="0" borderId="62" xfId="0" applyFont="1" applyFill="1" applyBorder="1"/>
    <xf numFmtId="1" fontId="13" fillId="0" borderId="62" xfId="0" applyNumberFormat="1" applyFont="1" applyFill="1" applyBorder="1"/>
    <xf numFmtId="0" fontId="13" fillId="0" borderId="62" xfId="0" applyFont="1" applyFill="1" applyBorder="1" applyAlignment="1">
      <alignment horizontal="center" wrapText="1"/>
    </xf>
    <xf numFmtId="176" fontId="13" fillId="0" borderId="62" xfId="3" applyNumberFormat="1" applyFont="1" applyFill="1" applyBorder="1"/>
    <xf numFmtId="0" fontId="13" fillId="0" borderId="38" xfId="0" applyFont="1" applyFill="1" applyBorder="1"/>
    <xf numFmtId="0" fontId="13" fillId="0" borderId="39" xfId="0" applyFont="1" applyFill="1" applyBorder="1" applyAlignment="1">
      <alignment wrapText="1"/>
    </xf>
    <xf numFmtId="0" fontId="13" fillId="0" borderId="39" xfId="0" applyFont="1" applyFill="1" applyBorder="1"/>
    <xf numFmtId="1" fontId="13" fillId="0" borderId="39" xfId="0" applyNumberFormat="1" applyFont="1" applyFill="1" applyBorder="1"/>
    <xf numFmtId="0" fontId="13" fillId="0" borderId="39" xfId="0" applyFont="1" applyFill="1" applyBorder="1" applyAlignment="1">
      <alignment horizontal="center" wrapText="1"/>
    </xf>
    <xf numFmtId="0" fontId="13" fillId="0" borderId="27" xfId="0" applyFont="1" applyFill="1" applyBorder="1" applyAlignment="1">
      <alignment wrapText="1"/>
    </xf>
    <xf numFmtId="1" fontId="13" fillId="0" borderId="27" xfId="0" applyNumberFormat="1" applyFont="1" applyFill="1" applyBorder="1"/>
    <xf numFmtId="2" fontId="13" fillId="0" borderId="27" xfId="0" applyNumberFormat="1" applyFont="1" applyFill="1" applyBorder="1"/>
    <xf numFmtId="0" fontId="13" fillId="0" borderId="27" xfId="0" applyFont="1" applyFill="1" applyBorder="1" applyAlignment="1">
      <alignment horizontal="center" wrapText="1"/>
    </xf>
    <xf numFmtId="176" fontId="13" fillId="0" borderId="26" xfId="3" applyNumberFormat="1" applyFont="1" applyFill="1" applyBorder="1"/>
    <xf numFmtId="0" fontId="16" fillId="0" borderId="26" xfId="0" applyFont="1" applyFill="1" applyBorder="1"/>
    <xf numFmtId="1" fontId="13" fillId="0" borderId="28" xfId="0" applyNumberFormat="1" applyFont="1" applyFill="1" applyBorder="1"/>
    <xf numFmtId="176" fontId="13" fillId="0" borderId="28" xfId="3" applyNumberFormat="1" applyFont="1" applyFill="1" applyBorder="1"/>
    <xf numFmtId="0" fontId="13" fillId="0" borderId="31" xfId="0" applyFont="1" applyFill="1" applyBorder="1"/>
    <xf numFmtId="0" fontId="14" fillId="0" borderId="32" xfId="0" applyFont="1" applyFill="1" applyBorder="1" applyAlignment="1">
      <alignment wrapText="1"/>
    </xf>
    <xf numFmtId="0" fontId="13" fillId="0" borderId="32" xfId="0" applyFont="1" applyFill="1" applyBorder="1"/>
    <xf numFmtId="1" fontId="13" fillId="0" borderId="32" xfId="0" applyNumberFormat="1" applyFont="1" applyFill="1" applyBorder="1"/>
    <xf numFmtId="176" fontId="13" fillId="0" borderId="32" xfId="3" applyNumberFormat="1" applyFont="1" applyFill="1" applyBorder="1"/>
    <xf numFmtId="0" fontId="13" fillId="0" borderId="32" xfId="0" applyFont="1" applyFill="1" applyBorder="1" applyAlignment="1">
      <alignment horizontal="center" wrapText="1"/>
    </xf>
    <xf numFmtId="176" fontId="13" fillId="0" borderId="27" xfId="3" applyNumberFormat="1" applyFont="1" applyFill="1" applyBorder="1"/>
    <xf numFmtId="0" fontId="13" fillId="0" borderId="36" xfId="0" applyFont="1" applyFill="1" applyBorder="1"/>
    <xf numFmtId="176" fontId="13" fillId="0" borderId="39" xfId="3" applyNumberFormat="1" applyFont="1" applyFill="1" applyBorder="1"/>
    <xf numFmtId="0" fontId="13" fillId="0" borderId="32" xfId="0" applyFont="1" applyFill="1" applyBorder="1" applyAlignment="1">
      <alignment wrapText="1"/>
    </xf>
    <xf numFmtId="0" fontId="13" fillId="0" borderId="9" xfId="0" applyFont="1" applyFill="1" applyBorder="1"/>
    <xf numFmtId="176" fontId="13" fillId="0" borderId="9" xfId="3" applyNumberFormat="1" applyFont="1" applyFill="1" applyBorder="1"/>
    <xf numFmtId="0" fontId="13" fillId="0" borderId="9" xfId="0" applyFont="1" applyFill="1" applyBorder="1" applyAlignment="1">
      <alignment horizontal="center" wrapText="1"/>
    </xf>
    <xf numFmtId="0" fontId="13" fillId="0" borderId="32" xfId="0" applyFont="1" applyFill="1" applyBorder="1" applyAlignment="1">
      <alignment horizontal="center"/>
    </xf>
    <xf numFmtId="0" fontId="13" fillId="0" borderId="63" xfId="0" applyFont="1" applyFill="1" applyBorder="1" applyAlignment="1">
      <alignment wrapText="1"/>
    </xf>
    <xf numFmtId="0" fontId="14" fillId="0" borderId="63" xfId="0" applyFont="1" applyFill="1" applyBorder="1" applyAlignment="1">
      <alignment wrapText="1"/>
    </xf>
    <xf numFmtId="0" fontId="13" fillId="0" borderId="11" xfId="0" applyFont="1" applyFill="1" applyBorder="1"/>
    <xf numFmtId="176" fontId="14" fillId="0" borderId="3" xfId="3" applyNumberFormat="1" applyFont="1" applyFill="1" applyBorder="1"/>
    <xf numFmtId="0" fontId="13" fillId="0" borderId="0" xfId="0" applyFont="1" applyFill="1" applyAlignment="1">
      <alignment horizontal="center" wrapText="1"/>
    </xf>
    <xf numFmtId="176" fontId="13" fillId="0" borderId="0" xfId="3" applyNumberFormat="1" applyFont="1" applyFill="1"/>
    <xf numFmtId="0" fontId="13" fillId="0" borderId="0" xfId="0" applyFont="1" applyFill="1" applyAlignment="1">
      <alignment horizontal="center"/>
    </xf>
    <xf numFmtId="0" fontId="15" fillId="0" borderId="0" xfId="0" applyFont="1" applyFill="1"/>
    <xf numFmtId="0" fontId="13" fillId="0" borderId="0" xfId="0" applyFont="1" applyFill="1" applyAlignment="1">
      <alignment wrapText="1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13" fillId="0" borderId="0" xfId="0" applyFont="1" applyFill="1" applyAlignment="1"/>
    <xf numFmtId="176" fontId="3" fillId="0" borderId="0" xfId="3" applyNumberFormat="1" applyFont="1"/>
    <xf numFmtId="0" fontId="3" fillId="0" borderId="0" xfId="0" applyFont="1" applyAlignment="1">
      <alignment horizontal="center"/>
    </xf>
    <xf numFmtId="0" fontId="18" fillId="0" borderId="30" xfId="0" applyFont="1" applyFill="1" applyBorder="1" applyAlignment="1">
      <alignment horizontal="right" vertical="top" wrapText="1"/>
    </xf>
    <xf numFmtId="0" fontId="8" fillId="0" borderId="0" xfId="0" applyFont="1" applyAlignment="1">
      <alignment horizontal="center" vertical="center"/>
    </xf>
    <xf numFmtId="0" fontId="3" fillId="0" borderId="23" xfId="0" applyFont="1" applyFill="1" applyBorder="1" applyAlignment="1">
      <alignment horizontal="center"/>
    </xf>
    <xf numFmtId="0" fontId="3" fillId="0" borderId="63" xfId="0" applyFont="1" applyFill="1" applyBorder="1" applyAlignment="1">
      <alignment horizontal="center"/>
    </xf>
    <xf numFmtId="0" fontId="10" fillId="0" borderId="34" xfId="0" applyFont="1" applyFill="1" applyBorder="1" applyAlignment="1">
      <alignment horizontal="center" wrapText="1"/>
    </xf>
    <xf numFmtId="0" fontId="10" fillId="0" borderId="27" xfId="0" applyFont="1" applyFill="1" applyBorder="1" applyAlignment="1">
      <alignment horizontal="center" wrapText="1"/>
    </xf>
    <xf numFmtId="0" fontId="10" fillId="0" borderId="65" xfId="0" applyFont="1" applyFill="1" applyBorder="1" applyAlignment="1">
      <alignment horizontal="center" wrapText="1"/>
    </xf>
    <xf numFmtId="0" fontId="10" fillId="0" borderId="66" xfId="0" applyFont="1" applyFill="1" applyBorder="1" applyAlignment="1">
      <alignment horizontal="center" wrapText="1"/>
    </xf>
    <xf numFmtId="0" fontId="0" fillId="0" borderId="4" xfId="0" applyFill="1" applyBorder="1" applyAlignment="1">
      <alignment horizontal="center" wrapText="1"/>
    </xf>
    <xf numFmtId="0" fontId="0" fillId="0" borderId="21" xfId="0" applyFill="1" applyBorder="1" applyAlignment="1">
      <alignment horizontal="center" wrapText="1"/>
    </xf>
    <xf numFmtId="41" fontId="0" fillId="0" borderId="12" xfId="3" applyFont="1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57" xfId="0" applyFill="1" applyBorder="1" applyAlignment="1">
      <alignment horizontal="center"/>
    </xf>
    <xf numFmtId="0" fontId="0" fillId="0" borderId="35" xfId="0" applyFill="1" applyBorder="1" applyAlignment="1">
      <alignment horizontal="center"/>
    </xf>
    <xf numFmtId="41" fontId="0" fillId="0" borderId="42" xfId="3" applyFont="1" applyFill="1" applyBorder="1" applyAlignment="1">
      <alignment horizontal="center"/>
    </xf>
    <xf numFmtId="0" fontId="0" fillId="0" borderId="43" xfId="0" applyFill="1" applyBorder="1" applyAlignment="1">
      <alignment horizontal="center"/>
    </xf>
    <xf numFmtId="0" fontId="0" fillId="0" borderId="44" xfId="0" applyFill="1" applyBorder="1" applyAlignment="1">
      <alignment horizontal="center"/>
    </xf>
    <xf numFmtId="0" fontId="10" fillId="0" borderId="4" xfId="0" applyFont="1" applyFill="1" applyBorder="1"/>
    <xf numFmtId="0" fontId="10" fillId="0" borderId="21" xfId="0" applyFont="1" applyFill="1" applyBorder="1"/>
    <xf numFmtId="0" fontId="3" fillId="0" borderId="60" xfId="0" applyFont="1" applyFill="1" applyBorder="1" applyAlignment="1">
      <alignment horizontal="center"/>
    </xf>
    <xf numFmtId="0" fontId="3" fillId="0" borderId="64" xfId="0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41" fontId="0" fillId="0" borderId="23" xfId="3" applyFont="1" applyFill="1" applyBorder="1" applyAlignment="1">
      <alignment horizontal="center"/>
    </xf>
    <xf numFmtId="0" fontId="17" fillId="0" borderId="7" xfId="0" applyFont="1" applyFill="1" applyBorder="1" applyAlignment="1">
      <alignment horizontal="center"/>
    </xf>
    <xf numFmtId="0" fontId="17" fillId="0" borderId="57" xfId="0" applyFont="1" applyFill="1" applyBorder="1" applyAlignment="1">
      <alignment horizontal="center"/>
    </xf>
    <xf numFmtId="0" fontId="17" fillId="0" borderId="35" xfId="0" applyFont="1" applyFill="1" applyBorder="1" applyAlignment="1">
      <alignment horizontal="center"/>
    </xf>
    <xf numFmtId="0" fontId="8" fillId="0" borderId="0" xfId="0" applyFont="1" applyAlignment="1">
      <alignment horizontal="left" vertical="center"/>
    </xf>
    <xf numFmtId="0" fontId="17" fillId="3" borderId="7" xfId="0" applyFont="1" applyFill="1" applyBorder="1" applyAlignment="1">
      <alignment horizontal="center"/>
    </xf>
    <xf numFmtId="0" fontId="17" fillId="3" borderId="57" xfId="0" applyFont="1" applyFill="1" applyBorder="1" applyAlignment="1">
      <alignment horizontal="center"/>
    </xf>
    <xf numFmtId="0" fontId="17" fillId="3" borderId="35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2" fillId="3" borderId="57" xfId="0" applyFont="1" applyFill="1" applyBorder="1" applyAlignment="1">
      <alignment horizontal="center"/>
    </xf>
    <xf numFmtId="0" fontId="2" fillId="3" borderId="35" xfId="0" applyFont="1" applyFill="1" applyBorder="1" applyAlignment="1">
      <alignment horizontal="center"/>
    </xf>
    <xf numFmtId="0" fontId="18" fillId="0" borderId="28" xfId="0" applyFont="1" applyBorder="1" applyAlignment="1">
      <alignment horizontal="justify" vertical="top" wrapText="1"/>
    </xf>
    <xf numFmtId="0" fontId="18" fillId="0" borderId="27" xfId="0" applyFont="1" applyBorder="1" applyAlignment="1">
      <alignment horizontal="justify" vertical="top" wrapText="1"/>
    </xf>
    <xf numFmtId="0" fontId="9" fillId="0" borderId="46" xfId="0" applyFont="1" applyBorder="1" applyAlignment="1">
      <alignment horizontal="justify" vertical="top" wrapText="1"/>
    </xf>
    <xf numFmtId="0" fontId="9" fillId="0" borderId="48" xfId="0" applyFont="1" applyBorder="1" applyAlignment="1">
      <alignment horizontal="justify" vertical="top" wrapText="1"/>
    </xf>
    <xf numFmtId="0" fontId="9" fillId="0" borderId="67" xfId="0" applyFont="1" applyBorder="1" applyAlignment="1">
      <alignment horizontal="justify" vertical="top" wrapText="1"/>
    </xf>
    <xf numFmtId="0" fontId="9" fillId="0" borderId="28" xfId="0" applyFont="1" applyBorder="1" applyAlignment="1">
      <alignment horizontal="justify" vertical="top" wrapText="1"/>
    </xf>
    <xf numFmtId="0" fontId="9" fillId="0" borderId="27" xfId="0" applyFont="1" applyBorder="1" applyAlignment="1">
      <alignment horizontal="justify" vertical="top" wrapText="1"/>
    </xf>
  </cellXfs>
  <cellStyles count="4">
    <cellStyle name="Euro" xfId="1"/>
    <cellStyle name="Migliaia" xfId="2" builtinId="3"/>
    <cellStyle name="Migliaia [0]" xfId="3" builtinId="6"/>
    <cellStyle name="Normale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EGRETERIA/Documents/DOCUMENTI%20su%20Pc%20oasp%20(Orso)/contabilita'/BILANCI/2019/BILANCIO%20CONSUNTIVO%20201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zza2019"/>
      <sheetName val="variaz 2019"/>
      <sheetName val="NuovoPREV2019"/>
      <sheetName val="NuovoQuadroriassuntivo"/>
      <sheetName val="NuovoRisultato amm"/>
      <sheetName val="Prev19Pubbl"/>
      <sheetName val="NuovoConsun19"/>
      <sheetName val="NuovaSituazAmmva"/>
      <sheetName val="Inventario"/>
      <sheetName val="Inventario fuori uso"/>
      <sheetName val="Stato Patrim"/>
      <sheetName val="ContoEconom"/>
      <sheetName val="Cons19Pubbl"/>
    </sheetNames>
    <sheetDataSet>
      <sheetData sheetId="0"/>
      <sheetData sheetId="1"/>
      <sheetData sheetId="2"/>
      <sheetData sheetId="3"/>
      <sheetData sheetId="4"/>
      <sheetData sheetId="5"/>
      <sheetData sheetId="6">
        <row r="27">
          <cell r="F27">
            <v>0</v>
          </cell>
        </row>
        <row r="35">
          <cell r="K35">
            <v>0</v>
          </cell>
        </row>
      </sheetData>
      <sheetData sheetId="7"/>
      <sheetData sheetId="8"/>
      <sheetData sheetId="9"/>
      <sheetData sheetId="10"/>
      <sheetData sheetId="11"/>
      <sheetData sheetId="12">
        <row r="7">
          <cell r="C7">
            <v>0</v>
          </cell>
        </row>
        <row r="13">
          <cell r="F13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45"/>
  <sheetViews>
    <sheetView tabSelected="1" zoomScale="90" zoomScaleNormal="90" workbookViewId="0">
      <selection activeCell="O137" sqref="A1:O137"/>
    </sheetView>
  </sheetViews>
  <sheetFormatPr defaultColWidth="8.85546875" defaultRowHeight="12.75" x14ac:dyDescent="0.2"/>
  <cols>
    <col min="1" max="1" width="10.42578125" customWidth="1"/>
    <col min="2" max="2" width="33.28515625" customWidth="1"/>
    <col min="3" max="3" width="12.42578125" style="1" customWidth="1"/>
    <col min="4" max="4" width="11.7109375" style="42" customWidth="1"/>
    <col min="5" max="6" width="12.28515625" style="1" customWidth="1"/>
    <col min="7" max="7" width="12.42578125" customWidth="1"/>
    <col min="8" max="8" width="12.42578125" style="43" customWidth="1"/>
    <col min="9" max="9" width="12.7109375" style="44" customWidth="1"/>
    <col min="10" max="10" width="12.42578125" customWidth="1"/>
    <col min="11" max="11" width="11.42578125" style="44" customWidth="1"/>
    <col min="12" max="12" width="14.5703125" customWidth="1"/>
    <col min="13" max="14" width="11.28515625" style="43" customWidth="1"/>
    <col min="15" max="15" width="12.7109375" style="43" customWidth="1"/>
    <col min="16" max="16" width="8.85546875" customWidth="1"/>
    <col min="17" max="17" width="96.42578125" hidden="1" customWidth="1"/>
    <col min="18" max="18" width="24" bestFit="1" customWidth="1"/>
  </cols>
  <sheetData>
    <row r="1" spans="1:15" s="24" customFormat="1" x14ac:dyDescent="0.2">
      <c r="C1" s="21"/>
      <c r="D1" s="21"/>
      <c r="E1" s="21"/>
      <c r="F1" s="21"/>
      <c r="M1" s="353" t="s">
        <v>459</v>
      </c>
      <c r="N1" s="353"/>
      <c r="O1" s="353"/>
    </row>
    <row r="2" spans="1:15" ht="13.5" thickBot="1" x14ac:dyDescent="0.25">
      <c r="A2" s="3" t="s">
        <v>122</v>
      </c>
      <c r="B2" s="24"/>
      <c r="C2" s="21"/>
      <c r="D2" s="21"/>
      <c r="E2" s="21"/>
      <c r="F2" s="21"/>
      <c r="G2" s="24"/>
      <c r="H2" s="24"/>
      <c r="I2" s="24"/>
      <c r="J2" s="24"/>
      <c r="K2" s="24"/>
      <c r="L2" s="24"/>
      <c r="M2" s="24"/>
      <c r="N2" s="24"/>
      <c r="O2" s="24"/>
    </row>
    <row r="3" spans="1:15" ht="26.25" thickBot="1" x14ac:dyDescent="0.25">
      <c r="A3" s="3" t="s">
        <v>182</v>
      </c>
      <c r="B3" s="150"/>
      <c r="C3" s="354" t="s">
        <v>123</v>
      </c>
      <c r="D3" s="341"/>
      <c r="E3" s="341"/>
      <c r="F3" s="341"/>
      <c r="G3" s="341"/>
      <c r="H3" s="341"/>
      <c r="I3" s="342"/>
      <c r="J3" s="343" t="s">
        <v>124</v>
      </c>
      <c r="K3" s="344"/>
      <c r="L3" s="344"/>
      <c r="M3" s="344"/>
      <c r="N3" s="345"/>
      <c r="O3" s="151" t="s">
        <v>125</v>
      </c>
    </row>
    <row r="4" spans="1:15" ht="13.5" thickBot="1" x14ac:dyDescent="0.25">
      <c r="A4" t="s">
        <v>74</v>
      </c>
      <c r="B4" s="152" t="s">
        <v>0</v>
      </c>
      <c r="C4" s="346" t="s">
        <v>126</v>
      </c>
      <c r="D4" s="347"/>
      <c r="E4" s="348"/>
      <c r="F4" s="346" t="s">
        <v>127</v>
      </c>
      <c r="G4" s="347"/>
      <c r="H4" s="348"/>
      <c r="I4" s="349" t="s">
        <v>128</v>
      </c>
      <c r="J4" s="351" t="s">
        <v>129</v>
      </c>
      <c r="K4" s="334" t="s">
        <v>130</v>
      </c>
      <c r="L4" s="332" t="s">
        <v>131</v>
      </c>
      <c r="M4" s="334" t="s">
        <v>132</v>
      </c>
      <c r="N4" s="336" t="s">
        <v>133</v>
      </c>
      <c r="O4" s="338" t="s">
        <v>134</v>
      </c>
    </row>
    <row r="5" spans="1:15" x14ac:dyDescent="0.2">
      <c r="A5" s="45" t="s">
        <v>72</v>
      </c>
      <c r="B5" s="150"/>
      <c r="C5" s="153" t="s">
        <v>135</v>
      </c>
      <c r="D5" s="154" t="s">
        <v>9</v>
      </c>
      <c r="E5" s="155" t="s">
        <v>136</v>
      </c>
      <c r="F5" s="153" t="s">
        <v>137</v>
      </c>
      <c r="G5" s="154" t="s">
        <v>138</v>
      </c>
      <c r="H5" s="156" t="s">
        <v>139</v>
      </c>
      <c r="I5" s="350"/>
      <c r="J5" s="352"/>
      <c r="K5" s="335"/>
      <c r="L5" s="333"/>
      <c r="M5" s="335"/>
      <c r="N5" s="337"/>
      <c r="O5" s="339"/>
    </row>
    <row r="6" spans="1:15" ht="13.5" thickBot="1" x14ac:dyDescent="0.25">
      <c r="A6" s="46" t="s">
        <v>140</v>
      </c>
      <c r="B6" s="157" t="s">
        <v>75</v>
      </c>
      <c r="C6" s="158" t="s">
        <v>141</v>
      </c>
      <c r="D6" s="159" t="s">
        <v>142</v>
      </c>
      <c r="E6" s="160" t="s">
        <v>143</v>
      </c>
      <c r="F6" s="158" t="s">
        <v>144</v>
      </c>
      <c r="G6" s="159" t="s">
        <v>145</v>
      </c>
      <c r="H6" s="160" t="s">
        <v>146</v>
      </c>
      <c r="I6" s="161" t="s">
        <v>147</v>
      </c>
      <c r="J6" s="47" t="s">
        <v>148</v>
      </c>
      <c r="K6" s="162" t="s">
        <v>149</v>
      </c>
      <c r="L6" s="48" t="s">
        <v>150</v>
      </c>
      <c r="M6" s="48" t="s">
        <v>151</v>
      </c>
      <c r="N6" s="163" t="s">
        <v>152</v>
      </c>
      <c r="O6" s="164" t="s">
        <v>153</v>
      </c>
    </row>
    <row r="7" spans="1:15" x14ac:dyDescent="0.2">
      <c r="A7" s="14">
        <v>1.1574074074074073E-5</v>
      </c>
      <c r="B7" s="165" t="s">
        <v>154</v>
      </c>
      <c r="C7" s="166">
        <v>20000</v>
      </c>
      <c r="D7" s="167">
        <f>8000+1300</f>
        <v>9300</v>
      </c>
      <c r="E7" s="168">
        <f>C7+D7</f>
        <v>29300</v>
      </c>
      <c r="F7" s="166"/>
      <c r="G7" s="169"/>
      <c r="H7" s="170"/>
      <c r="I7" s="171">
        <f>F7-E7</f>
        <v>-29300</v>
      </c>
      <c r="J7" s="172"/>
      <c r="K7" s="169"/>
      <c r="L7" s="169"/>
      <c r="M7" s="169"/>
      <c r="N7" s="170"/>
      <c r="O7" s="173"/>
    </row>
    <row r="8" spans="1:15" x14ac:dyDescent="0.2">
      <c r="A8" s="14">
        <v>2.3148148148148147E-5</v>
      </c>
      <c r="B8" s="24" t="s">
        <v>181</v>
      </c>
      <c r="C8" s="37"/>
      <c r="D8" s="20"/>
      <c r="E8" s="20"/>
      <c r="F8" s="37"/>
      <c r="G8" s="24"/>
      <c r="H8" s="174"/>
      <c r="I8" s="174"/>
      <c r="J8" s="152"/>
      <c r="K8" s="24"/>
      <c r="L8" s="24"/>
      <c r="M8" s="24"/>
      <c r="N8" s="174"/>
      <c r="O8" s="175">
        <v>98668.09</v>
      </c>
    </row>
    <row r="9" spans="1:15" x14ac:dyDescent="0.2">
      <c r="A9" s="15" t="s">
        <v>50</v>
      </c>
      <c r="B9" s="176" t="s">
        <v>49</v>
      </c>
      <c r="C9" s="37"/>
      <c r="D9" s="20"/>
      <c r="E9" s="20"/>
      <c r="F9" s="37"/>
      <c r="G9" s="24"/>
      <c r="H9" s="174"/>
      <c r="I9" s="174"/>
      <c r="J9" s="152"/>
      <c r="K9" s="24"/>
      <c r="L9" s="24"/>
      <c r="M9" s="24"/>
      <c r="N9" s="174"/>
      <c r="O9" s="177"/>
    </row>
    <row r="10" spans="1:15" x14ac:dyDescent="0.2">
      <c r="A10" s="15" t="s">
        <v>51</v>
      </c>
      <c r="B10" s="176" t="s">
        <v>12</v>
      </c>
      <c r="C10" s="37"/>
      <c r="D10" s="20"/>
      <c r="E10" s="20"/>
      <c r="F10" s="37"/>
      <c r="G10" s="24"/>
      <c r="H10" s="174"/>
      <c r="I10" s="174"/>
      <c r="J10" s="152"/>
      <c r="K10" s="24"/>
      <c r="L10" s="24"/>
      <c r="M10" s="24"/>
      <c r="N10" s="174"/>
      <c r="O10" s="177"/>
    </row>
    <row r="11" spans="1:15" ht="25.5" x14ac:dyDescent="0.2">
      <c r="A11" s="15" t="s">
        <v>52</v>
      </c>
      <c r="B11" s="35" t="s">
        <v>48</v>
      </c>
      <c r="C11" s="37"/>
      <c r="D11" s="20"/>
      <c r="E11" s="20"/>
      <c r="F11" s="37"/>
      <c r="G11" s="24"/>
      <c r="H11" s="174"/>
      <c r="I11" s="174"/>
      <c r="J11" s="152"/>
      <c r="K11" s="24"/>
      <c r="L11" s="24"/>
      <c r="M11" s="24"/>
      <c r="N11" s="174"/>
      <c r="O11" s="177"/>
    </row>
    <row r="12" spans="1:15" x14ac:dyDescent="0.2">
      <c r="A12" s="14">
        <v>4.2372685185185187E-2</v>
      </c>
      <c r="B12" s="24" t="s">
        <v>13</v>
      </c>
      <c r="C12" s="178">
        <v>285270</v>
      </c>
      <c r="D12" s="20">
        <f>E12-C12</f>
        <v>0</v>
      </c>
      <c r="E12" s="179">
        <v>285270</v>
      </c>
      <c r="F12" s="178">
        <v>280053</v>
      </c>
      <c r="G12" s="179">
        <f>268632.5</f>
        <v>268632.5</v>
      </c>
      <c r="H12" s="180">
        <f>F12-G12</f>
        <v>11420.5</v>
      </c>
      <c r="I12" s="180">
        <f>F12-E12</f>
        <v>-5217</v>
      </c>
      <c r="J12" s="178">
        <v>6085.04</v>
      </c>
      <c r="K12" s="181">
        <v>0</v>
      </c>
      <c r="L12" s="179">
        <v>1588</v>
      </c>
      <c r="M12" s="182">
        <f>J12+K12-L12</f>
        <v>4497.04</v>
      </c>
      <c r="N12" s="180">
        <f>H12+M12</f>
        <v>15917.54</v>
      </c>
      <c r="O12" s="183">
        <f>L12+G12</f>
        <v>270220.5</v>
      </c>
    </row>
    <row r="13" spans="1:15" x14ac:dyDescent="0.2">
      <c r="A13" s="14">
        <v>4.238425925925926E-2</v>
      </c>
      <c r="B13" s="24" t="s">
        <v>14</v>
      </c>
      <c r="C13" s="178">
        <v>7500</v>
      </c>
      <c r="D13" s="20">
        <f>E13-C13</f>
        <v>0</v>
      </c>
      <c r="E13" s="179">
        <v>7500</v>
      </c>
      <c r="F13" s="178">
        <v>7526</v>
      </c>
      <c r="G13" s="179">
        <v>7526</v>
      </c>
      <c r="H13" s="180">
        <f>F13-G13</f>
        <v>0</v>
      </c>
      <c r="I13" s="180">
        <f>F13-E13</f>
        <v>26</v>
      </c>
      <c r="J13" s="152"/>
      <c r="K13" s="24"/>
      <c r="L13" s="24"/>
      <c r="M13" s="24">
        <f>J13+K13-L13</f>
        <v>0</v>
      </c>
      <c r="N13" s="180">
        <f>H13+M13</f>
        <v>0</v>
      </c>
      <c r="O13" s="183">
        <f>L13+G13</f>
        <v>7526</v>
      </c>
    </row>
    <row r="14" spans="1:15" ht="13.5" thickBot="1" x14ac:dyDescent="0.25">
      <c r="A14" s="14">
        <v>4.2395833333333334E-2</v>
      </c>
      <c r="B14" s="24" t="s">
        <v>15</v>
      </c>
      <c r="C14" s="37"/>
      <c r="D14" s="20">
        <f>E14-C14</f>
        <v>0</v>
      </c>
      <c r="E14" s="20">
        <v>0</v>
      </c>
      <c r="F14" s="184"/>
      <c r="G14" s="27"/>
      <c r="H14" s="185"/>
      <c r="I14" s="185"/>
      <c r="J14" s="186"/>
      <c r="K14" s="27"/>
      <c r="L14" s="27"/>
      <c r="M14" s="24">
        <f>J14+K14-L14</f>
        <v>0</v>
      </c>
      <c r="N14" s="180">
        <f>H14+M14</f>
        <v>0</v>
      </c>
      <c r="O14" s="183">
        <f>L14+G14</f>
        <v>0</v>
      </c>
    </row>
    <row r="15" spans="1:15" ht="26.25" thickBot="1" x14ac:dyDescent="0.25">
      <c r="A15" s="49"/>
      <c r="B15" s="187" t="s">
        <v>53</v>
      </c>
      <c r="C15" s="188">
        <f>SUM(C12:C14)</f>
        <v>292770</v>
      </c>
      <c r="D15" s="189">
        <f>SUM(D12:D14)</f>
        <v>0</v>
      </c>
      <c r="E15" s="189">
        <f>SUM(E12:E14)</f>
        <v>292770</v>
      </c>
      <c r="F15" s="188">
        <f>SUM(F12:F14)</f>
        <v>287579</v>
      </c>
      <c r="G15" s="189">
        <f t="shared" ref="G15:O15" si="0">SUM(G12:G14)</f>
        <v>276158.5</v>
      </c>
      <c r="H15" s="190">
        <f t="shared" si="0"/>
        <v>11420.5</v>
      </c>
      <c r="I15" s="190">
        <f t="shared" si="0"/>
        <v>-5191</v>
      </c>
      <c r="J15" s="188">
        <f t="shared" si="0"/>
        <v>6085.04</v>
      </c>
      <c r="K15" s="189">
        <f t="shared" si="0"/>
        <v>0</v>
      </c>
      <c r="L15" s="189">
        <f t="shared" si="0"/>
        <v>1588</v>
      </c>
      <c r="M15" s="189">
        <f t="shared" si="0"/>
        <v>4497.04</v>
      </c>
      <c r="N15" s="190">
        <f t="shared" si="0"/>
        <v>15917.54</v>
      </c>
      <c r="O15" s="191">
        <f t="shared" si="0"/>
        <v>277746.5</v>
      </c>
    </row>
    <row r="16" spans="1:15" s="51" customFormat="1" ht="38.25" x14ac:dyDescent="0.2">
      <c r="A16" s="50" t="s">
        <v>119</v>
      </c>
      <c r="B16" s="192" t="s">
        <v>120</v>
      </c>
      <c r="C16" s="193"/>
      <c r="D16" s="56"/>
      <c r="E16" s="56"/>
      <c r="F16" s="193"/>
      <c r="G16" s="194"/>
      <c r="H16" s="195"/>
      <c r="I16" s="195"/>
      <c r="J16" s="196"/>
      <c r="K16" s="194"/>
      <c r="L16" s="194"/>
      <c r="M16" s="194"/>
      <c r="N16" s="195"/>
      <c r="O16" s="197"/>
    </row>
    <row r="17" spans="1:15" s="51" customFormat="1" x14ac:dyDescent="0.2">
      <c r="A17" s="52" t="s">
        <v>155</v>
      </c>
      <c r="B17" s="24" t="s">
        <v>118</v>
      </c>
      <c r="C17" s="193">
        <v>0</v>
      </c>
      <c r="D17" s="40">
        <f>E17-C17</f>
        <v>0</v>
      </c>
      <c r="E17" s="40">
        <v>0</v>
      </c>
      <c r="F17" s="198">
        <v>0</v>
      </c>
      <c r="G17" s="40">
        <v>0</v>
      </c>
      <c r="H17" s="199">
        <f>F17-G17</f>
        <v>0</v>
      </c>
      <c r="I17" s="200">
        <f>F17-E17</f>
        <v>0</v>
      </c>
      <c r="J17" s="20">
        <v>0</v>
      </c>
      <c r="K17" s="201"/>
      <c r="L17" s="202">
        <v>0</v>
      </c>
      <c r="M17" s="180">
        <f>J17+K17-L17</f>
        <v>0</v>
      </c>
      <c r="N17" s="180">
        <f>H17+M17</f>
        <v>0</v>
      </c>
      <c r="O17" s="183">
        <f>L17+G17</f>
        <v>0</v>
      </c>
    </row>
    <row r="18" spans="1:15" s="51" customFormat="1" ht="25.5" x14ac:dyDescent="0.2">
      <c r="A18" s="50"/>
      <c r="B18" s="187" t="s">
        <v>156</v>
      </c>
      <c r="C18" s="203">
        <f>C17</f>
        <v>0</v>
      </c>
      <c r="D18" s="204">
        <f t="shared" ref="D18:O18" si="1">D17</f>
        <v>0</v>
      </c>
      <c r="E18" s="204">
        <f t="shared" si="1"/>
        <v>0</v>
      </c>
      <c r="F18" s="204">
        <f t="shared" si="1"/>
        <v>0</v>
      </c>
      <c r="G18" s="204">
        <f t="shared" si="1"/>
        <v>0</v>
      </c>
      <c r="H18" s="204">
        <f t="shared" si="1"/>
        <v>0</v>
      </c>
      <c r="I18" s="203">
        <f t="shared" si="1"/>
        <v>0</v>
      </c>
      <c r="J18" s="188">
        <f t="shared" si="1"/>
        <v>0</v>
      </c>
      <c r="K18" s="203">
        <f t="shared" si="1"/>
        <v>0</v>
      </c>
      <c r="L18" s="188">
        <f t="shared" si="1"/>
        <v>0</v>
      </c>
      <c r="M18" s="203">
        <f t="shared" si="1"/>
        <v>0</v>
      </c>
      <c r="N18" s="204">
        <f t="shared" si="1"/>
        <v>0</v>
      </c>
      <c r="O18" s="204">
        <f t="shared" si="1"/>
        <v>0</v>
      </c>
    </row>
    <row r="19" spans="1:15" ht="51" x14ac:dyDescent="0.2">
      <c r="A19" s="49" t="s">
        <v>55</v>
      </c>
      <c r="B19" s="35" t="s">
        <v>54</v>
      </c>
      <c r="C19" s="37"/>
      <c r="D19" s="20"/>
      <c r="E19" s="20"/>
      <c r="F19" s="37"/>
      <c r="G19" s="24"/>
      <c r="H19" s="174"/>
      <c r="I19" s="174"/>
      <c r="J19" s="152"/>
      <c r="K19" s="24"/>
      <c r="L19" s="24"/>
      <c r="M19" s="24"/>
      <c r="N19" s="174"/>
      <c r="O19" s="177"/>
    </row>
    <row r="20" spans="1:15" x14ac:dyDescent="0.2">
      <c r="A20" s="53" t="s">
        <v>157</v>
      </c>
      <c r="B20" s="24" t="s">
        <v>6</v>
      </c>
      <c r="C20" s="178">
        <v>1500</v>
      </c>
      <c r="D20" s="20">
        <f>E20-C20</f>
        <v>0</v>
      </c>
      <c r="E20" s="179">
        <v>1500</v>
      </c>
      <c r="F20" s="178">
        <v>473.5</v>
      </c>
      <c r="G20" s="179">
        <v>473.5</v>
      </c>
      <c r="H20" s="180">
        <f>F20-G20</f>
        <v>0</v>
      </c>
      <c r="I20" s="180">
        <f>F20-E20</f>
        <v>-1026.5</v>
      </c>
      <c r="J20" s="20"/>
      <c r="K20" s="24"/>
      <c r="L20" s="20"/>
      <c r="M20" s="24">
        <f>J20+K20-L20</f>
        <v>0</v>
      </c>
      <c r="N20" s="180">
        <f>H20+M20</f>
        <v>0</v>
      </c>
      <c r="O20" s="183">
        <f>L20+G20</f>
        <v>473.5</v>
      </c>
    </row>
    <row r="21" spans="1:15" x14ac:dyDescent="0.2">
      <c r="A21" s="54" t="s">
        <v>158</v>
      </c>
      <c r="B21" s="24" t="s">
        <v>17</v>
      </c>
      <c r="C21" s="178">
        <v>1000</v>
      </c>
      <c r="D21" s="20">
        <f>E21-C21</f>
        <v>0</v>
      </c>
      <c r="E21" s="179">
        <v>1000</v>
      </c>
      <c r="F21" s="205">
        <v>0</v>
      </c>
      <c r="G21" s="206">
        <v>0</v>
      </c>
      <c r="H21" s="180">
        <f>F21-G21</f>
        <v>0</v>
      </c>
      <c r="I21" s="180">
        <f>F21-E21</f>
        <v>-1000</v>
      </c>
      <c r="J21" s="186"/>
      <c r="K21" s="27"/>
      <c r="L21" s="27"/>
      <c r="M21" s="24">
        <f>J21+K21-L21</f>
        <v>0</v>
      </c>
      <c r="N21" s="180">
        <f>H21+M21</f>
        <v>0</v>
      </c>
      <c r="O21" s="183">
        <f>L21+G21</f>
        <v>0</v>
      </c>
    </row>
    <row r="22" spans="1:15" ht="38.25" x14ac:dyDescent="0.2">
      <c r="A22" s="50"/>
      <c r="B22" s="187" t="s">
        <v>56</v>
      </c>
      <c r="C22" s="204">
        <f t="shared" ref="C22:O22" si="2">C20+C21</f>
        <v>2500</v>
      </c>
      <c r="D22" s="207">
        <f t="shared" si="2"/>
        <v>0</v>
      </c>
      <c r="E22" s="207">
        <f t="shared" si="2"/>
        <v>2500</v>
      </c>
      <c r="F22" s="204">
        <f t="shared" si="2"/>
        <v>473.5</v>
      </c>
      <c r="G22" s="207">
        <f t="shared" si="2"/>
        <v>473.5</v>
      </c>
      <c r="H22" s="208">
        <f t="shared" si="2"/>
        <v>0</v>
      </c>
      <c r="I22" s="208">
        <f t="shared" si="2"/>
        <v>-2026.5</v>
      </c>
      <c r="J22" s="204">
        <f t="shared" si="2"/>
        <v>0</v>
      </c>
      <c r="K22" s="207">
        <f t="shared" si="2"/>
        <v>0</v>
      </c>
      <c r="L22" s="207">
        <f t="shared" si="2"/>
        <v>0</v>
      </c>
      <c r="M22" s="207">
        <f t="shared" si="2"/>
        <v>0</v>
      </c>
      <c r="N22" s="208">
        <f t="shared" si="2"/>
        <v>0</v>
      </c>
      <c r="O22" s="209">
        <f t="shared" si="2"/>
        <v>473.5</v>
      </c>
    </row>
    <row r="23" spans="1:15" x14ac:dyDescent="0.2">
      <c r="A23" s="4"/>
      <c r="B23" s="24"/>
      <c r="C23" s="37"/>
      <c r="D23" s="20"/>
      <c r="E23" s="20"/>
      <c r="F23" s="37"/>
      <c r="G23" s="24"/>
      <c r="H23" s="174"/>
      <c r="I23" s="174"/>
      <c r="J23" s="152"/>
      <c r="K23" s="24"/>
      <c r="L23" s="24"/>
      <c r="M23" s="24"/>
      <c r="N23" s="174"/>
      <c r="O23" s="177"/>
    </row>
    <row r="24" spans="1:15" s="51" customFormat="1" ht="38.25" x14ac:dyDescent="0.2">
      <c r="A24" s="50" t="s">
        <v>159</v>
      </c>
      <c r="B24" s="192" t="s">
        <v>160</v>
      </c>
      <c r="C24" s="193"/>
      <c r="D24" s="56"/>
      <c r="E24" s="56"/>
      <c r="F24" s="193"/>
      <c r="G24" s="194"/>
      <c r="H24" s="195"/>
      <c r="I24" s="195"/>
      <c r="J24" s="196"/>
      <c r="K24" s="194"/>
      <c r="L24" s="194"/>
      <c r="M24" s="194"/>
      <c r="N24" s="195"/>
      <c r="O24" s="197"/>
    </row>
    <row r="25" spans="1:15" s="51" customFormat="1" x14ac:dyDescent="0.2">
      <c r="A25" s="53" t="s">
        <v>161</v>
      </c>
      <c r="B25" s="41" t="s">
        <v>162</v>
      </c>
      <c r="C25" s="193">
        <v>0</v>
      </c>
      <c r="D25" s="20">
        <f>E25-C25</f>
        <v>0</v>
      </c>
      <c r="E25" s="56">
        <v>0</v>
      </c>
      <c r="F25" s="193">
        <v>0</v>
      </c>
      <c r="G25" s="56">
        <v>0</v>
      </c>
      <c r="H25" s="200">
        <v>0</v>
      </c>
      <c r="I25" s="200">
        <v>0</v>
      </c>
      <c r="J25" s="20">
        <v>0</v>
      </c>
      <c r="K25" s="201">
        <v>0</v>
      </c>
      <c r="L25" s="202"/>
      <c r="M25" s="24">
        <f>J25+K25-L25</f>
        <v>0</v>
      </c>
      <c r="N25" s="180">
        <f>H25+M25</f>
        <v>0</v>
      </c>
      <c r="O25" s="183">
        <f>L25+G25</f>
        <v>0</v>
      </c>
    </row>
    <row r="26" spans="1:15" s="51" customFormat="1" ht="25.5" x14ac:dyDescent="0.2">
      <c r="A26" s="50"/>
      <c r="B26" s="187" t="s">
        <v>163</v>
      </c>
      <c r="C26" s="203">
        <f>C25</f>
        <v>0</v>
      </c>
      <c r="D26" s="203">
        <f t="shared" ref="D26:O26" si="3">D25</f>
        <v>0</v>
      </c>
      <c r="E26" s="203">
        <f t="shared" si="3"/>
        <v>0</v>
      </c>
      <c r="F26" s="203">
        <f t="shared" si="3"/>
        <v>0</v>
      </c>
      <c r="G26" s="203">
        <f t="shared" si="3"/>
        <v>0</v>
      </c>
      <c r="H26" s="203">
        <f t="shared" si="3"/>
        <v>0</v>
      </c>
      <c r="I26" s="203">
        <f t="shared" si="3"/>
        <v>0</v>
      </c>
      <c r="J26" s="188">
        <f t="shared" si="3"/>
        <v>0</v>
      </c>
      <c r="K26" s="203">
        <f t="shared" si="3"/>
        <v>0</v>
      </c>
      <c r="L26" s="188">
        <f t="shared" si="3"/>
        <v>0</v>
      </c>
      <c r="M26" s="203">
        <f t="shared" si="3"/>
        <v>0</v>
      </c>
      <c r="N26" s="203">
        <f t="shared" si="3"/>
        <v>0</v>
      </c>
      <c r="O26" s="188">
        <f t="shared" si="3"/>
        <v>0</v>
      </c>
    </row>
    <row r="27" spans="1:15" ht="25.5" x14ac:dyDescent="0.2">
      <c r="A27" s="15" t="s">
        <v>57</v>
      </c>
      <c r="B27" s="35" t="s">
        <v>58</v>
      </c>
      <c r="C27" s="37"/>
      <c r="D27" s="20"/>
      <c r="E27" s="20"/>
      <c r="F27" s="37"/>
      <c r="G27" s="24"/>
      <c r="H27" s="174"/>
      <c r="I27" s="174"/>
      <c r="J27" s="152"/>
      <c r="K27" s="24"/>
      <c r="L27" s="24"/>
      <c r="M27" s="24"/>
      <c r="N27" s="174"/>
      <c r="O27" s="177"/>
    </row>
    <row r="28" spans="1:15" x14ac:dyDescent="0.2">
      <c r="A28" s="14">
        <v>4.7928240740740737E-2</v>
      </c>
      <c r="B28" s="24" t="s">
        <v>16</v>
      </c>
      <c r="C28" s="178">
        <v>200</v>
      </c>
      <c r="D28" s="20">
        <f>E28-C28</f>
        <v>0</v>
      </c>
      <c r="E28" s="179">
        <v>200</v>
      </c>
      <c r="F28" s="178">
        <v>1.4</v>
      </c>
      <c r="G28" s="179">
        <v>0</v>
      </c>
      <c r="H28" s="180">
        <f>F28-G28</f>
        <v>1.4</v>
      </c>
      <c r="I28" s="180">
        <f>F28-E28</f>
        <v>-198.6</v>
      </c>
      <c r="J28" s="210"/>
      <c r="K28" s="24"/>
      <c r="L28" s="211"/>
      <c r="M28" s="24">
        <f>J28+K28-L28</f>
        <v>0</v>
      </c>
      <c r="N28" s="180">
        <f>H28+M28</f>
        <v>1.4</v>
      </c>
      <c r="O28" s="183">
        <f>L28+G28</f>
        <v>0</v>
      </c>
    </row>
    <row r="29" spans="1:15" x14ac:dyDescent="0.2">
      <c r="B29" s="24"/>
      <c r="C29" s="37"/>
      <c r="D29" s="20"/>
      <c r="E29" s="20"/>
      <c r="F29" s="184"/>
      <c r="G29" s="27"/>
      <c r="H29" s="185"/>
      <c r="I29" s="185"/>
      <c r="J29" s="186"/>
      <c r="K29" s="27"/>
      <c r="L29" s="27"/>
      <c r="M29" s="27"/>
      <c r="N29" s="185"/>
      <c r="O29" s="212"/>
    </row>
    <row r="30" spans="1:15" ht="25.5" x14ac:dyDescent="0.2">
      <c r="A30" s="4"/>
      <c r="B30" s="187" t="s">
        <v>59</v>
      </c>
      <c r="C30" s="188">
        <f>C28+C29</f>
        <v>200</v>
      </c>
      <c r="D30" s="189">
        <f>D28+D29</f>
        <v>0</v>
      </c>
      <c r="E30" s="189">
        <f>E28+E29</f>
        <v>200</v>
      </c>
      <c r="F30" s="188">
        <f t="shared" ref="F30:O30" si="4">F28+F29</f>
        <v>1.4</v>
      </c>
      <c r="G30" s="189">
        <f t="shared" si="4"/>
        <v>0</v>
      </c>
      <c r="H30" s="190">
        <f t="shared" si="4"/>
        <v>1.4</v>
      </c>
      <c r="I30" s="190">
        <f t="shared" si="4"/>
        <v>-198.6</v>
      </c>
      <c r="J30" s="188">
        <f t="shared" si="4"/>
        <v>0</v>
      </c>
      <c r="K30" s="189">
        <f t="shared" si="4"/>
        <v>0</v>
      </c>
      <c r="L30" s="189">
        <f t="shared" si="4"/>
        <v>0</v>
      </c>
      <c r="M30" s="189">
        <f t="shared" si="4"/>
        <v>0</v>
      </c>
      <c r="N30" s="190">
        <f t="shared" si="4"/>
        <v>1.4</v>
      </c>
      <c r="O30" s="213">
        <f t="shared" si="4"/>
        <v>0</v>
      </c>
    </row>
    <row r="31" spans="1:15" x14ac:dyDescent="0.2">
      <c r="A31" s="4"/>
      <c r="B31" s="24"/>
      <c r="C31" s="37"/>
      <c r="D31" s="20"/>
      <c r="E31" s="20"/>
      <c r="F31" s="37"/>
      <c r="G31" s="24"/>
      <c r="H31" s="174"/>
      <c r="I31" s="174"/>
      <c r="J31" s="152"/>
      <c r="K31" s="24"/>
      <c r="L31" s="24"/>
      <c r="M31" s="24"/>
      <c r="N31" s="174"/>
      <c r="O31" s="177"/>
    </row>
    <row r="32" spans="1:15" ht="38.25" x14ac:dyDescent="0.2">
      <c r="A32" s="15" t="s">
        <v>61</v>
      </c>
      <c r="B32" s="35" t="s">
        <v>60</v>
      </c>
      <c r="C32" s="37"/>
      <c r="D32" s="20"/>
      <c r="E32" s="20"/>
      <c r="F32" s="37"/>
      <c r="G32" s="24"/>
      <c r="H32" s="174"/>
      <c r="I32" s="174"/>
      <c r="J32" s="152"/>
      <c r="K32" s="24"/>
      <c r="L32" s="24"/>
      <c r="M32" s="24"/>
      <c r="N32" s="174"/>
      <c r="O32" s="177"/>
    </row>
    <row r="33" spans="1:17" x14ac:dyDescent="0.2">
      <c r="A33" s="14">
        <v>4.8622685185185179E-2</v>
      </c>
      <c r="B33" s="24" t="s">
        <v>62</v>
      </c>
      <c r="C33" s="178">
        <v>1500</v>
      </c>
      <c r="D33" s="20">
        <f>E33-C33</f>
        <v>0</v>
      </c>
      <c r="E33" s="179">
        <v>1500</v>
      </c>
      <c r="F33" s="178">
        <v>69.28</v>
      </c>
      <c r="G33" s="179">
        <v>69.28</v>
      </c>
      <c r="H33" s="180">
        <f>F33-G33</f>
        <v>0</v>
      </c>
      <c r="I33" s="180">
        <f>F33-E33</f>
        <v>-1430.72</v>
      </c>
      <c r="J33" s="210"/>
      <c r="K33" s="24"/>
      <c r="L33" s="211"/>
      <c r="M33" s="24">
        <f>J33+K33-L33</f>
        <v>0</v>
      </c>
      <c r="N33" s="180">
        <f>H33+M33</f>
        <v>0</v>
      </c>
      <c r="O33" s="183">
        <f>L33+G33</f>
        <v>69.28</v>
      </c>
    </row>
    <row r="34" spans="1:17" x14ac:dyDescent="0.2">
      <c r="A34" s="14">
        <v>4.8634259259259259E-2</v>
      </c>
      <c r="B34" s="24" t="s">
        <v>18</v>
      </c>
      <c r="C34" s="178">
        <v>1000</v>
      </c>
      <c r="D34" s="20">
        <f>E34-C34</f>
        <v>0</v>
      </c>
      <c r="E34" s="179">
        <v>1000</v>
      </c>
      <c r="F34" s="205">
        <v>0</v>
      </c>
      <c r="G34" s="206">
        <v>0</v>
      </c>
      <c r="H34" s="180">
        <f>F34-G34</f>
        <v>0</v>
      </c>
      <c r="I34" s="180">
        <f>F34-E34</f>
        <v>-1000</v>
      </c>
      <c r="J34" s="186"/>
      <c r="K34" s="27"/>
      <c r="L34" s="27"/>
      <c r="M34" s="24">
        <f>J34+K34-L34</f>
        <v>0</v>
      </c>
      <c r="N34" s="180">
        <f>H34+M34</f>
        <v>0</v>
      </c>
      <c r="O34" s="183">
        <f>L34+G34</f>
        <v>0</v>
      </c>
    </row>
    <row r="35" spans="1:17" ht="25.5" x14ac:dyDescent="0.2">
      <c r="B35" s="187" t="s">
        <v>73</v>
      </c>
      <c r="C35" s="188">
        <f>SUM(C33:C34)</f>
        <v>2500</v>
      </c>
      <c r="D35" s="189">
        <f>SUM(D33:D34)</f>
        <v>0</v>
      </c>
      <c r="E35" s="189">
        <f>SUM(E33:E34)</f>
        <v>2500</v>
      </c>
      <c r="F35" s="188">
        <f t="shared" ref="F35:O35" si="5">SUM(F33:F34)</f>
        <v>69.28</v>
      </c>
      <c r="G35" s="189">
        <f t="shared" si="5"/>
        <v>69.28</v>
      </c>
      <c r="H35" s="190">
        <f t="shared" si="5"/>
        <v>0</v>
      </c>
      <c r="I35" s="190">
        <f t="shared" si="5"/>
        <v>-2430.7200000000003</v>
      </c>
      <c r="J35" s="188">
        <f t="shared" si="5"/>
        <v>0</v>
      </c>
      <c r="K35" s="189">
        <f t="shared" si="5"/>
        <v>0</v>
      </c>
      <c r="L35" s="189">
        <f t="shared" si="5"/>
        <v>0</v>
      </c>
      <c r="M35" s="189">
        <f t="shared" si="5"/>
        <v>0</v>
      </c>
      <c r="N35" s="190">
        <f t="shared" si="5"/>
        <v>0</v>
      </c>
      <c r="O35" s="213">
        <f t="shared" si="5"/>
        <v>69.28</v>
      </c>
    </row>
    <row r="36" spans="1:17" ht="13.5" thickBot="1" x14ac:dyDescent="0.25">
      <c r="A36" s="4"/>
      <c r="B36" s="214" t="s">
        <v>106</v>
      </c>
      <c r="C36" s="215">
        <f>C35+C30+C22+C15+C18</f>
        <v>297970</v>
      </c>
      <c r="D36" s="215">
        <f t="shared" ref="D36:O36" si="6">D35+D30+D22+D15+D18</f>
        <v>0</v>
      </c>
      <c r="E36" s="215">
        <f t="shared" si="6"/>
        <v>297970</v>
      </c>
      <c r="F36" s="215">
        <f t="shared" si="6"/>
        <v>288123.18</v>
      </c>
      <c r="G36" s="215">
        <f t="shared" si="6"/>
        <v>276701.28000000003</v>
      </c>
      <c r="H36" s="215">
        <f t="shared" si="6"/>
        <v>11421.9</v>
      </c>
      <c r="I36" s="215">
        <f t="shared" si="6"/>
        <v>-9846.82</v>
      </c>
      <c r="J36" s="215">
        <f t="shared" si="6"/>
        <v>6085.04</v>
      </c>
      <c r="K36" s="215">
        <f t="shared" si="6"/>
        <v>0</v>
      </c>
      <c r="L36" s="215">
        <f t="shared" si="6"/>
        <v>1588</v>
      </c>
      <c r="M36" s="215">
        <f t="shared" si="6"/>
        <v>4497.04</v>
      </c>
      <c r="N36" s="215">
        <f t="shared" si="6"/>
        <v>15918.94</v>
      </c>
      <c r="O36" s="215">
        <f t="shared" si="6"/>
        <v>278289.28000000003</v>
      </c>
    </row>
    <row r="37" spans="1:17" x14ac:dyDescent="0.2">
      <c r="A37" s="15" t="s">
        <v>63</v>
      </c>
      <c r="B37" s="176" t="s">
        <v>64</v>
      </c>
      <c r="C37" s="37"/>
      <c r="D37" s="20"/>
      <c r="E37" s="20"/>
      <c r="F37" s="37"/>
      <c r="G37" s="24"/>
      <c r="H37" s="174"/>
      <c r="I37" s="174"/>
      <c r="J37" s="152"/>
      <c r="K37" s="24"/>
      <c r="L37" s="24"/>
      <c r="M37" s="24"/>
      <c r="N37" s="174"/>
      <c r="O37" s="177"/>
    </row>
    <row r="38" spans="1:17" x14ac:dyDescent="0.2">
      <c r="A38" s="15" t="s">
        <v>66</v>
      </c>
      <c r="B38" s="176" t="s">
        <v>65</v>
      </c>
      <c r="C38" s="37"/>
      <c r="D38" s="20"/>
      <c r="E38" s="20"/>
      <c r="F38" s="37"/>
      <c r="G38" s="24"/>
      <c r="H38" s="174"/>
      <c r="I38" s="174"/>
      <c r="J38" s="152"/>
      <c r="K38" s="24"/>
      <c r="L38" s="24"/>
      <c r="M38" s="24"/>
      <c r="N38" s="174"/>
      <c r="O38" s="177"/>
    </row>
    <row r="39" spans="1:17" ht="25.5" x14ac:dyDescent="0.2">
      <c r="A39" s="15" t="s">
        <v>67</v>
      </c>
      <c r="B39" s="216" t="s">
        <v>68</v>
      </c>
      <c r="C39" s="37"/>
      <c r="D39" s="20"/>
      <c r="E39" s="20"/>
      <c r="F39" s="37"/>
      <c r="G39" s="24"/>
      <c r="H39" s="174"/>
      <c r="I39" s="174"/>
      <c r="J39" s="152"/>
      <c r="K39" s="24"/>
      <c r="L39" s="24"/>
      <c r="M39" s="24"/>
      <c r="N39" s="174"/>
      <c r="O39" s="177"/>
    </row>
    <row r="40" spans="1:17" x14ac:dyDescent="0.2">
      <c r="A40" s="14">
        <v>0.12570601851851851</v>
      </c>
      <c r="B40" s="24" t="s">
        <v>19</v>
      </c>
      <c r="C40" s="178">
        <v>50000</v>
      </c>
      <c r="D40" s="56">
        <f t="shared" ref="D40:D45" si="7">E40-C40</f>
        <v>0</v>
      </c>
      <c r="E40" s="179">
        <v>50000</v>
      </c>
      <c r="F40" s="178">
        <v>33262.94</v>
      </c>
      <c r="G40" s="179">
        <v>33262.94</v>
      </c>
      <c r="H40" s="180">
        <f>F40-G40</f>
        <v>0</v>
      </c>
      <c r="I40" s="180">
        <f>F40-E40</f>
        <v>-16737.059999999998</v>
      </c>
      <c r="J40" s="152"/>
      <c r="K40" s="24"/>
      <c r="L40" s="24"/>
      <c r="M40" s="24">
        <f>J40+K40-L40</f>
        <v>0</v>
      </c>
      <c r="N40" s="180">
        <f>H40+M40</f>
        <v>0</v>
      </c>
      <c r="O40" s="183">
        <f>L40+G40</f>
        <v>33262.94</v>
      </c>
    </row>
    <row r="41" spans="1:17" x14ac:dyDescent="0.2">
      <c r="A41" s="14">
        <v>0.1257175925925926</v>
      </c>
      <c r="B41" s="24" t="s">
        <v>69</v>
      </c>
      <c r="C41" s="178">
        <v>20000</v>
      </c>
      <c r="D41" s="56">
        <f t="shared" si="7"/>
        <v>0</v>
      </c>
      <c r="E41" s="179">
        <v>20000</v>
      </c>
      <c r="F41" s="178">
        <v>7839.14</v>
      </c>
      <c r="G41" s="179">
        <v>7839.14</v>
      </c>
      <c r="H41" s="180">
        <f>F41-G41</f>
        <v>0</v>
      </c>
      <c r="I41" s="180">
        <f>F41-E41</f>
        <v>-12160.86</v>
      </c>
      <c r="J41" s="152"/>
      <c r="K41" s="24"/>
      <c r="L41" s="24"/>
      <c r="M41" s="24">
        <f>J41+K41-L41</f>
        <v>0</v>
      </c>
      <c r="N41" s="180">
        <f>H41+M41</f>
        <v>0</v>
      </c>
      <c r="O41" s="183">
        <f>L41+G41</f>
        <v>7839.14</v>
      </c>
    </row>
    <row r="42" spans="1:17" x14ac:dyDescent="0.2">
      <c r="A42" s="14">
        <v>0.125729166666667</v>
      </c>
      <c r="B42" s="24" t="s">
        <v>20</v>
      </c>
      <c r="C42" s="178">
        <v>5000</v>
      </c>
      <c r="D42" s="56">
        <f t="shared" si="7"/>
        <v>0</v>
      </c>
      <c r="E42" s="179">
        <v>5000</v>
      </c>
      <c r="F42" s="178">
        <v>3750</v>
      </c>
      <c r="G42" s="179"/>
      <c r="H42" s="180">
        <f>F42-G42</f>
        <v>3750</v>
      </c>
      <c r="I42" s="180">
        <f>F42-E42</f>
        <v>-1250</v>
      </c>
      <c r="J42" s="178">
        <v>3750</v>
      </c>
      <c r="K42" s="24">
        <v>0</v>
      </c>
      <c r="L42" s="179">
        <v>3750</v>
      </c>
      <c r="M42" s="24">
        <f>J42+K42-L42</f>
        <v>0</v>
      </c>
      <c r="N42" s="180">
        <f>H42+M42</f>
        <v>3750</v>
      </c>
      <c r="O42" s="183">
        <f>L42+G42</f>
        <v>3750</v>
      </c>
    </row>
    <row r="43" spans="1:17" x14ac:dyDescent="0.2">
      <c r="A43" s="14">
        <v>0.12574074074074101</v>
      </c>
      <c r="B43" s="24" t="s">
        <v>1</v>
      </c>
      <c r="C43" s="178">
        <v>3000</v>
      </c>
      <c r="D43" s="56">
        <f t="shared" si="7"/>
        <v>0</v>
      </c>
      <c r="E43" s="179">
        <v>3000</v>
      </c>
      <c r="F43" s="178">
        <v>0</v>
      </c>
      <c r="G43" s="179">
        <v>0</v>
      </c>
      <c r="H43" s="180">
        <f>F43-G43</f>
        <v>0</v>
      </c>
      <c r="I43" s="180">
        <f>F43-E43</f>
        <v>-3000</v>
      </c>
      <c r="J43" s="178">
        <v>2200</v>
      </c>
      <c r="K43" s="24"/>
      <c r="L43" s="179">
        <v>0</v>
      </c>
      <c r="M43" s="30">
        <f>J43+K43-L43</f>
        <v>2200</v>
      </c>
      <c r="N43" s="180">
        <f>H43+M43</f>
        <v>2200</v>
      </c>
      <c r="O43" s="183">
        <f>L43+G43</f>
        <v>0</v>
      </c>
    </row>
    <row r="44" spans="1:17" x14ac:dyDescent="0.2">
      <c r="A44" s="14">
        <v>0.125752314814815</v>
      </c>
      <c r="B44" s="24" t="s">
        <v>70</v>
      </c>
      <c r="C44" s="178">
        <v>100000</v>
      </c>
      <c r="D44" s="20">
        <f t="shared" si="7"/>
        <v>0</v>
      </c>
      <c r="E44" s="179">
        <v>100000</v>
      </c>
      <c r="F44" s="205">
        <v>87634.07</v>
      </c>
      <c r="G44" s="217">
        <v>85169.07</v>
      </c>
      <c r="H44" s="180">
        <f>F44-G44</f>
        <v>2465</v>
      </c>
      <c r="I44" s="180">
        <f>F44-E44</f>
        <v>-12365.929999999993</v>
      </c>
      <c r="J44" s="178">
        <v>6442.5</v>
      </c>
      <c r="K44" s="27"/>
      <c r="L44" s="218">
        <v>685</v>
      </c>
      <c r="M44" s="34">
        <f>J44+K44-L44</f>
        <v>5757.5</v>
      </c>
      <c r="N44" s="180">
        <f>H44+M44</f>
        <v>8222.5</v>
      </c>
      <c r="O44" s="183">
        <f>L44+G44</f>
        <v>85854.07</v>
      </c>
    </row>
    <row r="45" spans="1:17" ht="13.5" thickBot="1" x14ac:dyDescent="0.25">
      <c r="B45" s="214" t="s">
        <v>71</v>
      </c>
      <c r="C45" s="219">
        <f>SUM(C40:C44)</f>
        <v>178000</v>
      </c>
      <c r="D45" s="220">
        <f t="shared" si="7"/>
        <v>0</v>
      </c>
      <c r="E45" s="221">
        <f>SUM(E40:E44)</f>
        <v>178000</v>
      </c>
      <c r="F45" s="219">
        <f t="shared" ref="F45:O45" si="8">SUM(F40:F44)</f>
        <v>132486.15000000002</v>
      </c>
      <c r="G45" s="221">
        <f t="shared" si="8"/>
        <v>126271.15000000001</v>
      </c>
      <c r="H45" s="222">
        <f t="shared" si="8"/>
        <v>6215</v>
      </c>
      <c r="I45" s="222">
        <f t="shared" si="8"/>
        <v>-45513.849999999991</v>
      </c>
      <c r="J45" s="219">
        <f t="shared" si="8"/>
        <v>12392.5</v>
      </c>
      <c r="K45" s="221">
        <f t="shared" si="8"/>
        <v>0</v>
      </c>
      <c r="L45" s="221">
        <f t="shared" si="8"/>
        <v>4435</v>
      </c>
      <c r="M45" s="221">
        <f t="shared" si="8"/>
        <v>7957.5</v>
      </c>
      <c r="N45" s="222">
        <f t="shared" si="8"/>
        <v>14172.5</v>
      </c>
      <c r="O45" s="223">
        <f t="shared" si="8"/>
        <v>130706.15000000001</v>
      </c>
      <c r="Q45" s="57"/>
    </row>
    <row r="46" spans="1:17" ht="13.5" thickBot="1" x14ac:dyDescent="0.25">
      <c r="A46" s="12" t="s">
        <v>21</v>
      </c>
      <c r="B46" s="224" t="s">
        <v>22</v>
      </c>
      <c r="C46" s="147">
        <f>C36+C45+C7+C18</f>
        <v>495970</v>
      </c>
      <c r="D46" s="225">
        <f t="shared" ref="D46:O46" si="9">D36+D45+D7</f>
        <v>9300</v>
      </c>
      <c r="E46" s="147">
        <f t="shared" si="9"/>
        <v>505270</v>
      </c>
      <c r="F46" s="147">
        <f t="shared" si="9"/>
        <v>420609.33</v>
      </c>
      <c r="G46" s="147">
        <f t="shared" si="9"/>
        <v>402972.43000000005</v>
      </c>
      <c r="H46" s="147">
        <f t="shared" si="9"/>
        <v>17636.900000000001</v>
      </c>
      <c r="I46" s="147">
        <f t="shared" si="9"/>
        <v>-84660.669999999984</v>
      </c>
      <c r="J46" s="147">
        <f t="shared" si="9"/>
        <v>18477.54</v>
      </c>
      <c r="K46" s="147">
        <f t="shared" si="9"/>
        <v>0</v>
      </c>
      <c r="L46" s="147">
        <f t="shared" si="9"/>
        <v>6023</v>
      </c>
      <c r="M46" s="147">
        <f t="shared" si="9"/>
        <v>12454.54</v>
      </c>
      <c r="N46" s="147">
        <f t="shared" si="9"/>
        <v>30091.440000000002</v>
      </c>
      <c r="O46" s="147">
        <f t="shared" si="9"/>
        <v>408995.43000000005</v>
      </c>
      <c r="Q46" s="88"/>
    </row>
    <row r="47" spans="1:17" ht="13.5" thickBot="1" x14ac:dyDescent="0.25">
      <c r="B47" s="24"/>
      <c r="C47" s="37"/>
      <c r="D47" s="20"/>
      <c r="E47" s="20"/>
      <c r="F47" s="226"/>
      <c r="G47" s="227"/>
      <c r="H47" s="228"/>
      <c r="I47" s="180"/>
      <c r="J47" s="152"/>
      <c r="K47" s="24"/>
      <c r="L47" s="24"/>
      <c r="M47" s="24"/>
      <c r="N47" s="174"/>
      <c r="O47" s="229"/>
      <c r="Q47" s="57"/>
    </row>
    <row r="48" spans="1:17" ht="26.25" thickBot="1" x14ac:dyDescent="0.25">
      <c r="B48" s="24"/>
      <c r="C48" s="340" t="s">
        <v>123</v>
      </c>
      <c r="D48" s="341"/>
      <c r="E48" s="341"/>
      <c r="F48" s="341"/>
      <c r="G48" s="341"/>
      <c r="H48" s="341"/>
      <c r="I48" s="342"/>
      <c r="J48" s="343" t="s">
        <v>124</v>
      </c>
      <c r="K48" s="344"/>
      <c r="L48" s="344"/>
      <c r="M48" s="344"/>
      <c r="N48" s="345"/>
      <c r="O48" s="151" t="s">
        <v>125</v>
      </c>
    </row>
    <row r="49" spans="1:15" ht="13.5" thickBot="1" x14ac:dyDescent="0.25">
      <c r="B49" s="24" t="s">
        <v>8</v>
      </c>
      <c r="C49" s="346" t="s">
        <v>126</v>
      </c>
      <c r="D49" s="347"/>
      <c r="E49" s="348"/>
      <c r="F49" s="346" t="s">
        <v>164</v>
      </c>
      <c r="G49" s="347"/>
      <c r="H49" s="348"/>
      <c r="I49" s="349" t="s">
        <v>128</v>
      </c>
      <c r="J49" s="351" t="s">
        <v>129</v>
      </c>
      <c r="K49" s="332" t="s">
        <v>130</v>
      </c>
      <c r="L49" s="332" t="s">
        <v>165</v>
      </c>
      <c r="M49" s="334" t="s">
        <v>166</v>
      </c>
      <c r="N49" s="336" t="s">
        <v>167</v>
      </c>
      <c r="O49" s="338" t="s">
        <v>168</v>
      </c>
    </row>
    <row r="50" spans="1:15" x14ac:dyDescent="0.2">
      <c r="A50" s="10"/>
      <c r="B50" s="150"/>
      <c r="C50" s="153" t="s">
        <v>135</v>
      </c>
      <c r="D50" s="154" t="s">
        <v>9</v>
      </c>
      <c r="E50" s="155" t="s">
        <v>136</v>
      </c>
      <c r="F50" s="153" t="s">
        <v>169</v>
      </c>
      <c r="G50" s="154" t="s">
        <v>170</v>
      </c>
      <c r="H50" s="155" t="s">
        <v>166</v>
      </c>
      <c r="I50" s="350"/>
      <c r="J50" s="352"/>
      <c r="K50" s="333"/>
      <c r="L50" s="333"/>
      <c r="M50" s="335"/>
      <c r="N50" s="337"/>
      <c r="O50" s="339"/>
    </row>
    <row r="51" spans="1:15" ht="13.5" thickBot="1" x14ac:dyDescent="0.25">
      <c r="A51" s="11" t="s">
        <v>10</v>
      </c>
      <c r="B51" s="230" t="s">
        <v>11</v>
      </c>
      <c r="C51" s="158" t="s">
        <v>141</v>
      </c>
      <c r="D51" s="159" t="s">
        <v>142</v>
      </c>
      <c r="E51" s="160" t="s">
        <v>143</v>
      </c>
      <c r="F51" s="158" t="s">
        <v>144</v>
      </c>
      <c r="G51" s="159" t="s">
        <v>145</v>
      </c>
      <c r="H51" s="160" t="s">
        <v>146</v>
      </c>
      <c r="I51" s="161" t="s">
        <v>147</v>
      </c>
      <c r="J51" s="47" t="s">
        <v>148</v>
      </c>
      <c r="K51" s="162" t="s">
        <v>149</v>
      </c>
      <c r="L51" s="48" t="s">
        <v>150</v>
      </c>
      <c r="M51" s="48" t="s">
        <v>151</v>
      </c>
      <c r="N51" s="163" t="s">
        <v>152</v>
      </c>
      <c r="O51" s="164" t="s">
        <v>153</v>
      </c>
    </row>
    <row r="52" spans="1:15" x14ac:dyDescent="0.2">
      <c r="A52" s="4"/>
      <c r="B52" s="24"/>
      <c r="C52" s="231"/>
      <c r="D52" s="232"/>
      <c r="E52" s="38"/>
      <c r="F52" s="232"/>
      <c r="G52" s="39"/>
      <c r="H52" s="233"/>
      <c r="I52" s="174"/>
      <c r="J52" s="152"/>
      <c r="K52" s="24"/>
      <c r="L52" s="24"/>
      <c r="M52" s="24"/>
      <c r="N52" s="174"/>
      <c r="O52" s="234"/>
    </row>
    <row r="53" spans="1:15" x14ac:dyDescent="0.2">
      <c r="A53" s="14">
        <v>0.20834490740740741</v>
      </c>
      <c r="B53" s="24" t="s">
        <v>23</v>
      </c>
      <c r="C53" s="37"/>
      <c r="D53" s="20"/>
      <c r="E53" s="22"/>
      <c r="F53" s="20"/>
      <c r="G53" s="24"/>
      <c r="H53" s="174"/>
      <c r="I53" s="174"/>
      <c r="J53" s="152"/>
      <c r="K53" s="24"/>
      <c r="L53" s="24"/>
      <c r="M53" s="24"/>
      <c r="N53" s="174"/>
      <c r="O53" s="177"/>
    </row>
    <row r="54" spans="1:15" x14ac:dyDescent="0.2">
      <c r="A54" s="15" t="s">
        <v>50</v>
      </c>
      <c r="B54" s="176" t="s">
        <v>49</v>
      </c>
      <c r="C54" s="37"/>
      <c r="D54" s="20"/>
      <c r="E54" s="22"/>
      <c r="F54" s="20"/>
      <c r="G54" s="24"/>
      <c r="H54" s="174"/>
      <c r="I54" s="174"/>
      <c r="J54" s="152"/>
      <c r="K54" s="24"/>
      <c r="L54" s="24"/>
      <c r="M54" s="24"/>
      <c r="N54" s="174"/>
      <c r="O54" s="177"/>
    </row>
    <row r="55" spans="1:15" x14ac:dyDescent="0.2">
      <c r="A55" s="15" t="s">
        <v>51</v>
      </c>
      <c r="B55" s="176" t="s">
        <v>76</v>
      </c>
      <c r="C55" s="37"/>
      <c r="D55" s="20"/>
      <c r="E55" s="22"/>
      <c r="F55" s="20"/>
      <c r="G55" s="24"/>
      <c r="H55" s="174"/>
      <c r="I55" s="174"/>
      <c r="J55" s="152"/>
      <c r="K55" s="24"/>
      <c r="L55" s="24"/>
      <c r="M55" s="24"/>
      <c r="N55" s="174"/>
      <c r="O55" s="177"/>
    </row>
    <row r="56" spans="1:15" ht="25.5" x14ac:dyDescent="0.2">
      <c r="A56" s="15" t="s">
        <v>52</v>
      </c>
      <c r="B56" s="35" t="s">
        <v>77</v>
      </c>
      <c r="C56" s="37"/>
      <c r="D56" s="20"/>
      <c r="E56" s="22"/>
      <c r="F56" s="20"/>
      <c r="G56" s="24"/>
      <c r="H56" s="174"/>
      <c r="I56" s="174"/>
      <c r="J56" s="152"/>
      <c r="K56" s="24"/>
      <c r="L56" s="24"/>
      <c r="M56" s="24"/>
      <c r="N56" s="174"/>
      <c r="O56" s="177"/>
    </row>
    <row r="57" spans="1:15" x14ac:dyDescent="0.2">
      <c r="A57" s="14">
        <v>4.2372685185185187E-2</v>
      </c>
      <c r="B57" s="24" t="s">
        <v>24</v>
      </c>
      <c r="C57" s="178">
        <v>45200</v>
      </c>
      <c r="D57" s="20">
        <f t="shared" ref="D57:D65" si="10">E57-C57</f>
        <v>0</v>
      </c>
      <c r="E57" s="235">
        <v>45200</v>
      </c>
      <c r="F57" s="179">
        <v>45131.88</v>
      </c>
      <c r="G57" s="179">
        <v>45131.88</v>
      </c>
      <c r="H57" s="180">
        <f t="shared" ref="H57:H65" si="11">F57-G57</f>
        <v>0</v>
      </c>
      <c r="I57" s="180">
        <f t="shared" ref="I57:I65" si="12">F57-E57</f>
        <v>-68.120000000002619</v>
      </c>
      <c r="J57" s="236">
        <v>0</v>
      </c>
      <c r="K57" s="237"/>
      <c r="L57" s="237">
        <v>0</v>
      </c>
      <c r="M57" s="24">
        <f t="shared" ref="M57:M65" si="13">J57+K57-L57</f>
        <v>0</v>
      </c>
      <c r="N57" s="180">
        <f t="shared" ref="N57:N65" si="14">H57+M57</f>
        <v>0</v>
      </c>
      <c r="O57" s="183">
        <f t="shared" ref="O57:O65" si="15">L57+G57</f>
        <v>45131.88</v>
      </c>
    </row>
    <row r="58" spans="1:15" x14ac:dyDescent="0.2">
      <c r="A58" s="14">
        <v>4.238425925925926E-2</v>
      </c>
      <c r="B58" s="24" t="s">
        <v>171</v>
      </c>
      <c r="C58" s="178">
        <v>12000</v>
      </c>
      <c r="D58" s="20">
        <f t="shared" si="10"/>
        <v>0</v>
      </c>
      <c r="E58" s="235">
        <v>12000</v>
      </c>
      <c r="F58" s="179">
        <v>9969.2000000000007</v>
      </c>
      <c r="G58" s="179">
        <v>9969.2000000000007</v>
      </c>
      <c r="H58" s="180">
        <f t="shared" si="11"/>
        <v>0</v>
      </c>
      <c r="I58" s="180">
        <f t="shared" si="12"/>
        <v>-2030.7999999999993</v>
      </c>
      <c r="J58" s="236">
        <v>249.6</v>
      </c>
      <c r="K58" s="237"/>
      <c r="L58" s="237">
        <v>249.6</v>
      </c>
      <c r="M58" s="24">
        <f t="shared" si="13"/>
        <v>0</v>
      </c>
      <c r="N58" s="180">
        <f t="shared" si="14"/>
        <v>0</v>
      </c>
      <c r="O58" s="183">
        <f t="shared" si="15"/>
        <v>10218.800000000001</v>
      </c>
    </row>
    <row r="59" spans="1:15" x14ac:dyDescent="0.2">
      <c r="A59" s="14">
        <v>4.2395833333333334E-2</v>
      </c>
      <c r="B59" s="24" t="s">
        <v>78</v>
      </c>
      <c r="C59" s="178">
        <v>13500</v>
      </c>
      <c r="D59" s="20">
        <f t="shared" si="10"/>
        <v>0</v>
      </c>
      <c r="E59" s="235">
        <v>13500</v>
      </c>
      <c r="F59" s="179">
        <v>2836.28</v>
      </c>
      <c r="G59" s="179">
        <v>2836.28</v>
      </c>
      <c r="H59" s="180">
        <f t="shared" si="11"/>
        <v>0</v>
      </c>
      <c r="I59" s="180">
        <f t="shared" si="12"/>
        <v>-10663.72</v>
      </c>
      <c r="J59" s="236">
        <v>704.92</v>
      </c>
      <c r="K59" s="24"/>
      <c r="L59" s="237">
        <v>704.92</v>
      </c>
      <c r="M59" s="24">
        <f t="shared" si="13"/>
        <v>0</v>
      </c>
      <c r="N59" s="180">
        <f t="shared" si="14"/>
        <v>0</v>
      </c>
      <c r="O59" s="183">
        <f t="shared" si="15"/>
        <v>3541.2000000000003</v>
      </c>
    </row>
    <row r="60" spans="1:15" x14ac:dyDescent="0.2">
      <c r="A60" s="14">
        <v>4.2407407407407401E-2</v>
      </c>
      <c r="B60" s="24" t="s">
        <v>172</v>
      </c>
      <c r="C60" s="178"/>
      <c r="D60" s="20">
        <f t="shared" si="10"/>
        <v>0</v>
      </c>
      <c r="E60" s="235">
        <v>0</v>
      </c>
      <c r="F60" s="179">
        <v>0</v>
      </c>
      <c r="G60" s="179">
        <v>0</v>
      </c>
      <c r="H60" s="180">
        <f t="shared" si="11"/>
        <v>0</v>
      </c>
      <c r="I60" s="180">
        <f t="shared" si="12"/>
        <v>0</v>
      </c>
      <c r="J60" s="34"/>
      <c r="K60" s="24">
        <v>0</v>
      </c>
      <c r="L60" s="34"/>
      <c r="M60" s="30">
        <f t="shared" si="13"/>
        <v>0</v>
      </c>
      <c r="N60" s="180">
        <f t="shared" si="14"/>
        <v>0</v>
      </c>
      <c r="O60" s="183">
        <f t="shared" si="15"/>
        <v>0</v>
      </c>
    </row>
    <row r="61" spans="1:15" x14ac:dyDescent="0.2">
      <c r="A61" s="14">
        <v>4.2418981481481481E-2</v>
      </c>
      <c r="B61" s="24" t="s">
        <v>25</v>
      </c>
      <c r="C61" s="178">
        <v>100</v>
      </c>
      <c r="D61" s="20">
        <f t="shared" si="10"/>
        <v>0</v>
      </c>
      <c r="E61" s="235">
        <v>100</v>
      </c>
      <c r="F61" s="179">
        <v>0</v>
      </c>
      <c r="G61" s="179">
        <v>0</v>
      </c>
      <c r="H61" s="180">
        <f t="shared" si="11"/>
        <v>0</v>
      </c>
      <c r="I61" s="180">
        <f t="shared" si="12"/>
        <v>-100</v>
      </c>
      <c r="J61" s="152"/>
      <c r="K61" s="24"/>
      <c r="L61" s="24"/>
      <c r="M61" s="24">
        <f t="shared" si="13"/>
        <v>0</v>
      </c>
      <c r="N61" s="180">
        <f t="shared" si="14"/>
        <v>0</v>
      </c>
      <c r="O61" s="183">
        <f t="shared" si="15"/>
        <v>0</v>
      </c>
    </row>
    <row r="62" spans="1:15" x14ac:dyDescent="0.2">
      <c r="A62" s="14">
        <v>4.2430555555555555E-2</v>
      </c>
      <c r="B62" s="41" t="s">
        <v>46</v>
      </c>
      <c r="C62" s="178">
        <v>0</v>
      </c>
      <c r="D62" s="20">
        <f t="shared" si="10"/>
        <v>0</v>
      </c>
      <c r="E62" s="235">
        <v>0</v>
      </c>
      <c r="F62" s="179">
        <v>0</v>
      </c>
      <c r="G62" s="179">
        <v>0</v>
      </c>
      <c r="H62" s="180">
        <f>F62-G62</f>
        <v>0</v>
      </c>
      <c r="I62" s="180">
        <f>F62-E62</f>
        <v>0</v>
      </c>
      <c r="J62" s="152"/>
      <c r="K62" s="24"/>
      <c r="L62" s="34"/>
      <c r="M62" s="24">
        <f>J62+K62-L62</f>
        <v>0</v>
      </c>
      <c r="N62" s="180">
        <f>H62+M62</f>
        <v>0</v>
      </c>
      <c r="O62" s="183">
        <f>L62+G62</f>
        <v>0</v>
      </c>
    </row>
    <row r="63" spans="1:15" x14ac:dyDescent="0.2">
      <c r="A63" s="14">
        <v>4.2442129629629628E-2</v>
      </c>
      <c r="B63" s="41" t="s">
        <v>173</v>
      </c>
      <c r="C63" s="178">
        <v>13000</v>
      </c>
      <c r="D63" s="20">
        <f t="shared" si="10"/>
        <v>0</v>
      </c>
      <c r="E63" s="235">
        <v>13000</v>
      </c>
      <c r="F63" s="179">
        <v>11874.8</v>
      </c>
      <c r="G63" s="179">
        <v>11874.8</v>
      </c>
      <c r="H63" s="180">
        <f>F63-G63</f>
        <v>0</v>
      </c>
      <c r="I63" s="180">
        <f>F63-E63</f>
        <v>-1125.2000000000007</v>
      </c>
      <c r="J63" s="210">
        <v>610.6</v>
      </c>
      <c r="K63" s="24"/>
      <c r="L63" s="237">
        <v>610.6</v>
      </c>
      <c r="M63" s="24">
        <f>J63+K63-L63</f>
        <v>0</v>
      </c>
      <c r="N63" s="180">
        <f>H63+M63</f>
        <v>0</v>
      </c>
      <c r="O63" s="183">
        <f>L63+G63</f>
        <v>12485.4</v>
      </c>
    </row>
    <row r="64" spans="1:15" x14ac:dyDescent="0.2">
      <c r="A64" s="14">
        <v>4.2453703703703709E-2</v>
      </c>
      <c r="B64" s="41" t="s">
        <v>174</v>
      </c>
      <c r="C64" s="178">
        <v>7000</v>
      </c>
      <c r="D64" s="20">
        <f t="shared" si="10"/>
        <v>0</v>
      </c>
      <c r="E64" s="235">
        <v>7000</v>
      </c>
      <c r="F64" s="179">
        <v>1101.8</v>
      </c>
      <c r="G64" s="237">
        <v>1101.8</v>
      </c>
      <c r="H64" s="180">
        <f>F64-G64</f>
        <v>0</v>
      </c>
      <c r="I64" s="180">
        <f>F64-E64</f>
        <v>-5898.2</v>
      </c>
      <c r="J64" s="236">
        <v>3216.8</v>
      </c>
      <c r="K64" s="24"/>
      <c r="L64" s="237">
        <v>3216.8</v>
      </c>
      <c r="M64" s="24">
        <f>J64+K64-L64</f>
        <v>0</v>
      </c>
      <c r="N64" s="180">
        <f>H64+M64</f>
        <v>0</v>
      </c>
      <c r="O64" s="183">
        <f>L64+G64</f>
        <v>4318.6000000000004</v>
      </c>
    </row>
    <row r="65" spans="1:15" ht="13.5" thickBot="1" x14ac:dyDescent="0.25">
      <c r="A65" s="14">
        <v>4.2465277777777775E-2</v>
      </c>
      <c r="B65" s="41" t="s">
        <v>175</v>
      </c>
      <c r="C65" s="238">
        <v>15000</v>
      </c>
      <c r="D65" s="239">
        <f t="shared" si="10"/>
        <v>0</v>
      </c>
      <c r="E65" s="240">
        <v>15000</v>
      </c>
      <c r="F65" s="206">
        <v>8740.4</v>
      </c>
      <c r="G65" s="217">
        <v>8740.4</v>
      </c>
      <c r="H65" s="180">
        <f t="shared" si="11"/>
        <v>0</v>
      </c>
      <c r="I65" s="180">
        <f t="shared" si="12"/>
        <v>-6259.6</v>
      </c>
      <c r="J65" s="236">
        <v>175.38</v>
      </c>
      <c r="K65" s="27"/>
      <c r="L65" s="237">
        <v>175.38</v>
      </c>
      <c r="M65" s="24">
        <f t="shared" si="13"/>
        <v>0</v>
      </c>
      <c r="N65" s="180">
        <f t="shared" si="14"/>
        <v>0</v>
      </c>
      <c r="O65" s="183">
        <f t="shared" si="15"/>
        <v>8915.7799999999988</v>
      </c>
    </row>
    <row r="66" spans="1:15" x14ac:dyDescent="0.2">
      <c r="A66" s="4"/>
      <c r="B66" s="241" t="s">
        <v>79</v>
      </c>
      <c r="C66" s="242">
        <f>SUM(C57:C65)</f>
        <v>105800</v>
      </c>
      <c r="D66" s="243">
        <f>SUM(D57:D65)</f>
        <v>0</v>
      </c>
      <c r="E66" s="243">
        <f>SUM(E57:E65)</f>
        <v>105800</v>
      </c>
      <c r="F66" s="188">
        <f t="shared" ref="F66:O66" si="16">SUM(F57:F65)</f>
        <v>79654.36</v>
      </c>
      <c r="G66" s="189">
        <f t="shared" si="16"/>
        <v>79654.36</v>
      </c>
      <c r="H66" s="190">
        <f t="shared" si="16"/>
        <v>0</v>
      </c>
      <c r="I66" s="190">
        <f t="shared" si="16"/>
        <v>-26145.64</v>
      </c>
      <c r="J66" s="188">
        <f t="shared" si="16"/>
        <v>4957.3</v>
      </c>
      <c r="K66" s="243">
        <f t="shared" si="16"/>
        <v>0</v>
      </c>
      <c r="L66" s="189">
        <f t="shared" si="16"/>
        <v>4957.3</v>
      </c>
      <c r="M66" s="189">
        <f t="shared" si="16"/>
        <v>0</v>
      </c>
      <c r="N66" s="190">
        <f t="shared" si="16"/>
        <v>0</v>
      </c>
      <c r="O66" s="213">
        <f t="shared" si="16"/>
        <v>84611.66</v>
      </c>
    </row>
    <row r="67" spans="1:15" ht="38.25" x14ac:dyDescent="0.2">
      <c r="A67" s="16">
        <v>4.238425925925926E-2</v>
      </c>
      <c r="B67" s="35" t="s">
        <v>80</v>
      </c>
      <c r="C67" s="37"/>
      <c r="D67" s="20"/>
      <c r="E67" s="20"/>
      <c r="F67" s="37"/>
      <c r="G67" s="24"/>
      <c r="H67" s="174"/>
      <c r="I67" s="174"/>
      <c r="J67" s="152"/>
      <c r="K67" s="24"/>
      <c r="L67" s="24"/>
      <c r="M67" s="24"/>
      <c r="N67" s="174"/>
      <c r="O67" s="177"/>
    </row>
    <row r="68" spans="1:15" x14ac:dyDescent="0.2">
      <c r="A68" s="14">
        <v>4.3067129629629629E-2</v>
      </c>
      <c r="B68" s="24" t="s">
        <v>81</v>
      </c>
      <c r="C68" s="178">
        <v>48300</v>
      </c>
      <c r="D68" s="179">
        <v>-9000</v>
      </c>
      <c r="E68" s="179">
        <f>C68+D68</f>
        <v>39300</v>
      </c>
      <c r="F68" s="178">
        <v>36050.959999999999</v>
      </c>
      <c r="G68" s="179">
        <v>34321.919999999998</v>
      </c>
      <c r="H68" s="180">
        <f>F68-G68</f>
        <v>1729.0400000000009</v>
      </c>
      <c r="I68" s="180">
        <f>F68-E68</f>
        <v>-3249.0400000000009</v>
      </c>
      <c r="J68" s="236">
        <v>8480.59</v>
      </c>
      <c r="K68" s="24"/>
      <c r="L68" s="237">
        <v>3479.31</v>
      </c>
      <c r="M68" s="24">
        <f>J68+K68-L68</f>
        <v>5001.2800000000007</v>
      </c>
      <c r="N68" s="180">
        <f>H68+M68</f>
        <v>6730.3200000000015</v>
      </c>
      <c r="O68" s="183">
        <f>L68+G68</f>
        <v>37801.229999999996</v>
      </c>
    </row>
    <row r="69" spans="1:15" x14ac:dyDescent="0.2">
      <c r="A69" s="14">
        <v>4.3078703703703702E-2</v>
      </c>
      <c r="B69" s="24" t="s">
        <v>26</v>
      </c>
      <c r="C69" s="178">
        <v>28500</v>
      </c>
      <c r="D69" s="20"/>
      <c r="E69" s="179">
        <f>C69+D69</f>
        <v>28500</v>
      </c>
      <c r="F69" s="178">
        <f>23987.04+728.22</f>
        <v>24715.260000000002</v>
      </c>
      <c r="G69" s="179">
        <v>23987.040000000001</v>
      </c>
      <c r="H69" s="180">
        <f>F69-G69</f>
        <v>728.22000000000116</v>
      </c>
      <c r="I69" s="180">
        <f>F69-E69</f>
        <v>-3784.739999999998</v>
      </c>
      <c r="J69" s="236">
        <v>1717.69</v>
      </c>
      <c r="K69" s="24"/>
      <c r="L69" s="237">
        <v>1717.69</v>
      </c>
      <c r="M69" s="24">
        <f>J69+K69-L69</f>
        <v>0</v>
      </c>
      <c r="N69" s="180">
        <f>H69+M69</f>
        <v>728.22000000000116</v>
      </c>
      <c r="O69" s="183">
        <f>L69+G69</f>
        <v>25704.73</v>
      </c>
    </row>
    <row r="70" spans="1:15" x14ac:dyDescent="0.2">
      <c r="A70" s="14">
        <v>4.3090277777777776E-2</v>
      </c>
      <c r="B70" s="24" t="s">
        <v>27</v>
      </c>
      <c r="C70" s="178">
        <v>9000</v>
      </c>
      <c r="D70" s="20"/>
      <c r="E70" s="179">
        <f>C70+D70</f>
        <v>9000</v>
      </c>
      <c r="F70" s="205">
        <f>+G70+807.81</f>
        <v>5768.4599999999991</v>
      </c>
      <c r="G70" s="217">
        <v>4960.6499999999996</v>
      </c>
      <c r="H70" s="180">
        <f>F70-G70</f>
        <v>807.80999999999949</v>
      </c>
      <c r="I70" s="180">
        <f>F70-E70</f>
        <v>-3231.5400000000009</v>
      </c>
      <c r="J70" s="236">
        <v>924.58</v>
      </c>
      <c r="K70" s="27"/>
      <c r="L70" s="237">
        <v>924.58</v>
      </c>
      <c r="M70" s="24">
        <f>J70+K70-L70</f>
        <v>0</v>
      </c>
      <c r="N70" s="180">
        <f>H70+M70</f>
        <v>807.80999999999949</v>
      </c>
      <c r="O70" s="183">
        <f>L70+G70</f>
        <v>5885.23</v>
      </c>
    </row>
    <row r="71" spans="1:15" x14ac:dyDescent="0.2">
      <c r="A71" s="4"/>
      <c r="B71" s="241" t="s">
        <v>83</v>
      </c>
      <c r="C71" s="188">
        <f>SUM(C68:C70)</f>
        <v>85800</v>
      </c>
      <c r="D71" s="189">
        <f>SUM(D68:D70)</f>
        <v>-9000</v>
      </c>
      <c r="E71" s="189">
        <f>SUM(E68:E70)</f>
        <v>76800</v>
      </c>
      <c r="F71" s="188">
        <f>SUM(F68:F70)</f>
        <v>66534.679999999993</v>
      </c>
      <c r="G71" s="189">
        <f>SUM(G68:G70)</f>
        <v>63269.61</v>
      </c>
      <c r="H71" s="190">
        <f t="shared" ref="H71:O71" si="17">SUM(H68:H70)</f>
        <v>3265.0700000000015</v>
      </c>
      <c r="I71" s="190">
        <f t="shared" si="17"/>
        <v>-10265.32</v>
      </c>
      <c r="J71" s="188">
        <f t="shared" si="17"/>
        <v>11122.86</v>
      </c>
      <c r="K71" s="189">
        <f t="shared" si="17"/>
        <v>0</v>
      </c>
      <c r="L71" s="189">
        <f t="shared" si="17"/>
        <v>6121.58</v>
      </c>
      <c r="M71" s="189">
        <f t="shared" si="17"/>
        <v>5001.2800000000007</v>
      </c>
      <c r="N71" s="190">
        <f t="shared" si="17"/>
        <v>8266.3500000000022</v>
      </c>
      <c r="O71" s="213">
        <f t="shared" si="17"/>
        <v>69391.189999999988</v>
      </c>
    </row>
    <row r="72" spans="1:15" ht="25.5" x14ac:dyDescent="0.2">
      <c r="A72" s="16">
        <v>4.2395833333333334E-2</v>
      </c>
      <c r="B72" s="35" t="s">
        <v>82</v>
      </c>
      <c r="C72" s="37"/>
      <c r="D72" s="20"/>
      <c r="E72" s="20"/>
      <c r="F72" s="37"/>
      <c r="G72" s="24"/>
      <c r="H72" s="174"/>
      <c r="I72" s="174"/>
      <c r="J72" s="152"/>
      <c r="K72" s="24"/>
      <c r="L72" s="24"/>
      <c r="M72" s="24"/>
      <c r="N72" s="174"/>
      <c r="O72" s="177"/>
    </row>
    <row r="73" spans="1:15" x14ac:dyDescent="0.2">
      <c r="A73" s="14">
        <v>4.3761574074074078E-2</v>
      </c>
      <c r="B73" s="24" t="s">
        <v>2</v>
      </c>
      <c r="C73" s="178">
        <v>0</v>
      </c>
      <c r="D73" s="20">
        <v>0</v>
      </c>
      <c r="E73" s="179">
        <v>0</v>
      </c>
      <c r="F73" s="37">
        <v>0</v>
      </c>
      <c r="G73" s="20">
        <v>0</v>
      </c>
      <c r="H73" s="180">
        <f t="shared" ref="H73:H84" si="18">F73-G73</f>
        <v>0</v>
      </c>
      <c r="I73" s="180">
        <f t="shared" ref="I73:I84" si="19">F73-E73</f>
        <v>0</v>
      </c>
      <c r="J73" s="152"/>
      <c r="K73" s="24"/>
      <c r="L73" s="24"/>
      <c r="M73" s="24">
        <f>J73+K73-L73</f>
        <v>0</v>
      </c>
      <c r="N73" s="180">
        <f>H73+M73</f>
        <v>0</v>
      </c>
      <c r="O73" s="183">
        <f>L73+G73</f>
        <v>0</v>
      </c>
    </row>
    <row r="74" spans="1:15" x14ac:dyDescent="0.2">
      <c r="A74" s="14">
        <v>4.3784722222222218E-2</v>
      </c>
      <c r="B74" s="24" t="s">
        <v>3</v>
      </c>
      <c r="C74" s="178">
        <v>8000</v>
      </c>
      <c r="D74" s="20">
        <v>0</v>
      </c>
      <c r="E74" s="179">
        <f>C74+D74</f>
        <v>8000</v>
      </c>
      <c r="F74" s="178">
        <v>6724.64</v>
      </c>
      <c r="G74" s="179">
        <v>6724.64</v>
      </c>
      <c r="H74" s="180">
        <f t="shared" si="18"/>
        <v>0</v>
      </c>
      <c r="I74" s="180">
        <f t="shared" si="19"/>
        <v>-1275.3599999999997</v>
      </c>
      <c r="J74" s="236">
        <v>7108.56</v>
      </c>
      <c r="K74" s="237"/>
      <c r="L74" s="237">
        <v>3108.56</v>
      </c>
      <c r="M74" s="34">
        <f t="shared" ref="M74:M84" si="20">J74+K74-L74</f>
        <v>4000.0000000000005</v>
      </c>
      <c r="N74" s="180">
        <f t="shared" ref="N74:N84" si="21">H74+M74</f>
        <v>4000.0000000000005</v>
      </c>
      <c r="O74" s="183">
        <f t="shared" ref="O74:O84" si="22">L74+G74</f>
        <v>9833.2000000000007</v>
      </c>
    </row>
    <row r="75" spans="1:15" x14ac:dyDescent="0.2">
      <c r="A75" s="14">
        <v>4.3796296296296298E-2</v>
      </c>
      <c r="B75" s="24" t="s">
        <v>28</v>
      </c>
      <c r="C75" s="178">
        <v>4500</v>
      </c>
      <c r="D75" s="20">
        <v>0</v>
      </c>
      <c r="E75" s="179">
        <f t="shared" ref="E75:E80" si="23">C75+D75</f>
        <v>4500</v>
      </c>
      <c r="F75" s="178">
        <f>G75+758.74</f>
        <v>2853.87</v>
      </c>
      <c r="G75" s="179">
        <v>2095.13</v>
      </c>
      <c r="H75" s="180">
        <f>F75-G75</f>
        <v>758.73999999999978</v>
      </c>
      <c r="I75" s="180">
        <f t="shared" si="19"/>
        <v>-1646.13</v>
      </c>
      <c r="J75" s="236">
        <v>758.74</v>
      </c>
      <c r="K75" s="237">
        <f>L75-J75</f>
        <v>0</v>
      </c>
      <c r="L75" s="237">
        <v>758.74</v>
      </c>
      <c r="M75" s="24">
        <f t="shared" si="20"/>
        <v>0</v>
      </c>
      <c r="N75" s="180">
        <f>H75+M75</f>
        <v>758.73999999999978</v>
      </c>
      <c r="O75" s="183">
        <f t="shared" si="22"/>
        <v>2853.87</v>
      </c>
    </row>
    <row r="76" spans="1:15" x14ac:dyDescent="0.2">
      <c r="A76" s="14">
        <v>4.38078703703704E-2</v>
      </c>
      <c r="B76" s="24" t="s">
        <v>84</v>
      </c>
      <c r="C76" s="178">
        <v>11000</v>
      </c>
      <c r="D76" s="20">
        <v>0</v>
      </c>
      <c r="E76" s="179">
        <f t="shared" si="23"/>
        <v>11000</v>
      </c>
      <c r="F76" s="178">
        <f>G76+5000</f>
        <v>10581.95</v>
      </c>
      <c r="G76" s="179">
        <v>5581.95</v>
      </c>
      <c r="H76" s="180">
        <f t="shared" si="18"/>
        <v>5000.0000000000009</v>
      </c>
      <c r="I76" s="180">
        <f t="shared" si="19"/>
        <v>-418.04999999999927</v>
      </c>
      <c r="J76" s="236">
        <v>5000</v>
      </c>
      <c r="K76" s="237"/>
      <c r="L76" s="237">
        <v>5000</v>
      </c>
      <c r="M76" s="24">
        <f t="shared" si="20"/>
        <v>0</v>
      </c>
      <c r="N76" s="180">
        <f t="shared" si="21"/>
        <v>5000.0000000000009</v>
      </c>
      <c r="O76" s="183">
        <f t="shared" si="22"/>
        <v>10581.95</v>
      </c>
    </row>
    <row r="77" spans="1:15" x14ac:dyDescent="0.2">
      <c r="A77" s="14">
        <v>4.3819444444444501E-2</v>
      </c>
      <c r="B77" s="24" t="s">
        <v>85</v>
      </c>
      <c r="C77" s="178">
        <v>1500</v>
      </c>
      <c r="D77" s="179">
        <v>300</v>
      </c>
      <c r="E77" s="179">
        <f t="shared" si="23"/>
        <v>1800</v>
      </c>
      <c r="F77" s="178">
        <v>1570.8</v>
      </c>
      <c r="G77" s="179">
        <v>1570.8</v>
      </c>
      <c r="H77" s="180">
        <f t="shared" si="18"/>
        <v>0</v>
      </c>
      <c r="I77" s="180">
        <f t="shared" si="19"/>
        <v>-229.20000000000005</v>
      </c>
      <c r="J77" s="244">
        <v>0</v>
      </c>
      <c r="K77" s="237">
        <v>0</v>
      </c>
      <c r="L77" s="34">
        <v>0</v>
      </c>
      <c r="M77" s="211">
        <f t="shared" si="20"/>
        <v>0</v>
      </c>
      <c r="N77" s="180">
        <f t="shared" si="21"/>
        <v>0</v>
      </c>
      <c r="O77" s="183">
        <f t="shared" si="22"/>
        <v>1570.8</v>
      </c>
    </row>
    <row r="78" spans="1:15" x14ac:dyDescent="0.2">
      <c r="A78" s="14">
        <v>4.3831018518518498E-2</v>
      </c>
      <c r="B78" s="24" t="s">
        <v>86</v>
      </c>
      <c r="C78" s="178">
        <v>3400</v>
      </c>
      <c r="D78" s="20">
        <v>0</v>
      </c>
      <c r="E78" s="179">
        <f t="shared" si="23"/>
        <v>3400</v>
      </c>
      <c r="F78" s="198"/>
      <c r="G78" s="20">
        <v>0</v>
      </c>
      <c r="H78" s="180">
        <f t="shared" si="18"/>
        <v>0</v>
      </c>
      <c r="I78" s="180">
        <f t="shared" si="19"/>
        <v>-3400</v>
      </c>
      <c r="J78" s="236">
        <v>1830</v>
      </c>
      <c r="K78" s="237">
        <v>-1830</v>
      </c>
      <c r="L78" s="34"/>
      <c r="M78" s="24">
        <f t="shared" si="20"/>
        <v>0</v>
      </c>
      <c r="N78" s="180">
        <f t="shared" si="21"/>
        <v>0</v>
      </c>
      <c r="O78" s="183">
        <f t="shared" si="22"/>
        <v>0</v>
      </c>
    </row>
    <row r="79" spans="1:15" x14ac:dyDescent="0.2">
      <c r="A79" s="14">
        <v>4.3842592592592697E-2</v>
      </c>
      <c r="B79" s="24" t="s">
        <v>29</v>
      </c>
      <c r="C79" s="178">
        <v>2000</v>
      </c>
      <c r="D79" s="20">
        <v>0</v>
      </c>
      <c r="E79" s="179">
        <f t="shared" si="23"/>
        <v>2000</v>
      </c>
      <c r="F79" s="178">
        <v>400.92</v>
      </c>
      <c r="G79" s="179">
        <v>400.92</v>
      </c>
      <c r="H79" s="180">
        <f t="shared" si="18"/>
        <v>0</v>
      </c>
      <c r="I79" s="180">
        <f t="shared" si="19"/>
        <v>-1599.08</v>
      </c>
      <c r="J79" s="236">
        <v>0</v>
      </c>
      <c r="K79" s="237"/>
      <c r="L79" s="237">
        <v>0</v>
      </c>
      <c r="M79" s="24">
        <f t="shared" si="20"/>
        <v>0</v>
      </c>
      <c r="N79" s="180">
        <f t="shared" si="21"/>
        <v>0</v>
      </c>
      <c r="O79" s="183">
        <f t="shared" si="22"/>
        <v>400.92</v>
      </c>
    </row>
    <row r="80" spans="1:15" x14ac:dyDescent="0.2">
      <c r="A80" s="14">
        <v>4.3854166666666798E-2</v>
      </c>
      <c r="B80" s="24" t="s">
        <v>30</v>
      </c>
      <c r="C80" s="178">
        <v>5000</v>
      </c>
      <c r="D80" s="20">
        <v>0</v>
      </c>
      <c r="E80" s="179">
        <f t="shared" si="23"/>
        <v>5000</v>
      </c>
      <c r="F80" s="178">
        <f>+G80+110.17</f>
        <v>488.51</v>
      </c>
      <c r="G80" s="179">
        <v>378.34</v>
      </c>
      <c r="H80" s="180">
        <f t="shared" si="18"/>
        <v>110.17000000000002</v>
      </c>
      <c r="I80" s="180">
        <f t="shared" si="19"/>
        <v>-4511.49</v>
      </c>
      <c r="J80" s="236">
        <v>3592.37</v>
      </c>
      <c r="K80" s="237">
        <v>-2226</v>
      </c>
      <c r="L80" s="237">
        <v>766.37</v>
      </c>
      <c r="M80" s="30">
        <f>J80+K80-L80</f>
        <v>599.99999999999989</v>
      </c>
      <c r="N80" s="180">
        <f t="shared" si="21"/>
        <v>710.16999999999985</v>
      </c>
      <c r="O80" s="183">
        <f>L80+G80</f>
        <v>1144.71</v>
      </c>
    </row>
    <row r="81" spans="1:17" x14ac:dyDescent="0.2">
      <c r="A81" s="14"/>
      <c r="B81" s="24"/>
      <c r="C81" s="178"/>
      <c r="D81" s="20">
        <v>0</v>
      </c>
      <c r="E81" s="179"/>
      <c r="F81" s="37"/>
      <c r="G81" s="24"/>
      <c r="H81" s="180">
        <f t="shared" si="18"/>
        <v>0</v>
      </c>
      <c r="I81" s="180">
        <f t="shared" si="19"/>
        <v>0</v>
      </c>
      <c r="J81" s="244"/>
      <c r="K81" s="237"/>
      <c r="L81" s="34"/>
      <c r="M81" s="24">
        <f t="shared" si="20"/>
        <v>0</v>
      </c>
      <c r="N81" s="180">
        <f t="shared" si="21"/>
        <v>0</v>
      </c>
      <c r="O81" s="183">
        <f t="shared" si="22"/>
        <v>0</v>
      </c>
    </row>
    <row r="82" spans="1:17" x14ac:dyDescent="0.2">
      <c r="A82" s="14">
        <v>4.3877314814815001E-2</v>
      </c>
      <c r="B82" s="24" t="s">
        <v>31</v>
      </c>
      <c r="C82" s="178">
        <v>1000</v>
      </c>
      <c r="D82" s="20">
        <v>0</v>
      </c>
      <c r="E82" s="179">
        <f>C82+D82</f>
        <v>1000</v>
      </c>
      <c r="F82" s="178">
        <v>976</v>
      </c>
      <c r="G82" s="179">
        <v>976</v>
      </c>
      <c r="H82" s="180">
        <f t="shared" si="18"/>
        <v>0</v>
      </c>
      <c r="I82" s="180">
        <f t="shared" si="19"/>
        <v>-24</v>
      </c>
      <c r="J82" s="236">
        <v>597.4</v>
      </c>
      <c r="K82" s="245">
        <v>0</v>
      </c>
      <c r="L82" s="237">
        <v>244</v>
      </c>
      <c r="M82" s="211">
        <f t="shared" si="20"/>
        <v>353.4</v>
      </c>
      <c r="N82" s="180">
        <f t="shared" si="21"/>
        <v>353.4</v>
      </c>
      <c r="O82" s="183">
        <f t="shared" si="22"/>
        <v>1220</v>
      </c>
      <c r="Q82" t="s">
        <v>179</v>
      </c>
    </row>
    <row r="83" spans="1:17" x14ac:dyDescent="0.2">
      <c r="A83" s="14"/>
      <c r="B83" s="24"/>
      <c r="C83" s="178"/>
      <c r="D83" s="20">
        <v>0</v>
      </c>
      <c r="E83" s="179"/>
      <c r="F83" s="37"/>
      <c r="G83" s="24"/>
      <c r="H83" s="180">
        <f t="shared" si="18"/>
        <v>0</v>
      </c>
      <c r="I83" s="180">
        <f t="shared" si="19"/>
        <v>0</v>
      </c>
      <c r="J83" s="244"/>
      <c r="K83" s="237"/>
      <c r="L83" s="34"/>
      <c r="M83" s="24">
        <f t="shared" si="20"/>
        <v>0</v>
      </c>
      <c r="N83" s="180">
        <f t="shared" si="21"/>
        <v>0</v>
      </c>
      <c r="O83" s="183">
        <f t="shared" si="22"/>
        <v>0</v>
      </c>
    </row>
    <row r="84" spans="1:17" x14ac:dyDescent="0.2">
      <c r="A84" s="14">
        <v>4.3900462962963203E-2</v>
      </c>
      <c r="B84" s="24" t="s">
        <v>45</v>
      </c>
      <c r="C84" s="178">
        <v>9000</v>
      </c>
      <c r="D84" s="20">
        <v>0</v>
      </c>
      <c r="E84" s="179">
        <f>D84+C84</f>
        <v>9000</v>
      </c>
      <c r="F84" s="205">
        <v>8758.26</v>
      </c>
      <c r="G84" s="206">
        <v>8758.26</v>
      </c>
      <c r="H84" s="180">
        <f t="shared" si="18"/>
        <v>0</v>
      </c>
      <c r="I84" s="180">
        <f t="shared" si="19"/>
        <v>-241.73999999999978</v>
      </c>
      <c r="J84" s="246">
        <v>134.6</v>
      </c>
      <c r="K84" s="217">
        <v>0</v>
      </c>
      <c r="L84" s="247"/>
      <c r="M84" s="211">
        <f t="shared" si="20"/>
        <v>134.6</v>
      </c>
      <c r="N84" s="180">
        <f t="shared" si="21"/>
        <v>134.6</v>
      </c>
      <c r="O84" s="183">
        <f t="shared" si="22"/>
        <v>8758.26</v>
      </c>
      <c r="Q84" t="s">
        <v>178</v>
      </c>
    </row>
    <row r="85" spans="1:17" ht="25.5" x14ac:dyDescent="0.2">
      <c r="A85" s="4" t="s">
        <v>32</v>
      </c>
      <c r="B85" s="187" t="s">
        <v>91</v>
      </c>
      <c r="C85" s="188">
        <f>SUM(C73:C84)</f>
        <v>45400</v>
      </c>
      <c r="D85" s="189">
        <f>SUM(D73:D84)</f>
        <v>300</v>
      </c>
      <c r="E85" s="189">
        <f>SUM(E73:E84)</f>
        <v>45700</v>
      </c>
      <c r="F85" s="188">
        <f t="shared" ref="F85:O85" si="24">SUM(F73:F84)</f>
        <v>32354.949999999997</v>
      </c>
      <c r="G85" s="189">
        <f t="shared" si="24"/>
        <v>26486.04</v>
      </c>
      <c r="H85" s="190">
        <f t="shared" si="24"/>
        <v>5868.9100000000008</v>
      </c>
      <c r="I85" s="190">
        <f t="shared" si="24"/>
        <v>-13345.05</v>
      </c>
      <c r="J85" s="188">
        <f t="shared" si="24"/>
        <v>19021.669999999998</v>
      </c>
      <c r="K85" s="189">
        <f t="shared" si="24"/>
        <v>-4056</v>
      </c>
      <c r="L85" s="189">
        <f t="shared" si="24"/>
        <v>9877.67</v>
      </c>
      <c r="M85" s="189">
        <f t="shared" si="24"/>
        <v>5088</v>
      </c>
      <c r="N85" s="190">
        <f t="shared" si="24"/>
        <v>10956.910000000002</v>
      </c>
      <c r="O85" s="213">
        <f t="shared" si="24"/>
        <v>36363.71</v>
      </c>
    </row>
    <row r="86" spans="1:17" x14ac:dyDescent="0.2">
      <c r="A86" s="16">
        <v>4.2407407407407401E-2</v>
      </c>
      <c r="B86" s="24" t="s">
        <v>87</v>
      </c>
      <c r="C86" s="37"/>
      <c r="D86" s="20"/>
      <c r="E86" s="20"/>
      <c r="F86" s="37"/>
      <c r="G86" s="24"/>
      <c r="H86" s="174"/>
      <c r="I86" s="174"/>
      <c r="J86" s="152"/>
      <c r="K86" s="24"/>
      <c r="L86" s="24"/>
      <c r="M86" s="24"/>
      <c r="N86" s="174"/>
      <c r="O86" s="177"/>
    </row>
    <row r="87" spans="1:17" x14ac:dyDescent="0.2">
      <c r="A87" s="14">
        <v>4.445601851851852E-2</v>
      </c>
      <c r="B87" s="24" t="s">
        <v>5</v>
      </c>
      <c r="C87" s="178">
        <v>13500</v>
      </c>
      <c r="D87" s="33"/>
      <c r="E87" s="179">
        <f t="shared" ref="E87:E92" si="25">D87+C87</f>
        <v>13500</v>
      </c>
      <c r="F87" s="178">
        <v>13200</v>
      </c>
      <c r="G87" s="179">
        <v>13200</v>
      </c>
      <c r="H87" s="180">
        <f t="shared" ref="H87:H92" si="26">F87-G87</f>
        <v>0</v>
      </c>
      <c r="I87" s="180">
        <f t="shared" ref="I87:I92" si="27">F87-E87</f>
        <v>-300</v>
      </c>
      <c r="J87" s="237">
        <v>0</v>
      </c>
      <c r="K87" s="211">
        <v>0</v>
      </c>
      <c r="L87" s="237">
        <v>0</v>
      </c>
      <c r="M87" s="24">
        <f t="shared" ref="M87:M92" si="28">J87+K87-L87</f>
        <v>0</v>
      </c>
      <c r="N87" s="180">
        <f t="shared" ref="N87:N92" si="29">H87+M87</f>
        <v>0</v>
      </c>
      <c r="O87" s="183">
        <f t="shared" ref="O87:O92" si="30">L87+G87</f>
        <v>13200</v>
      </c>
    </row>
    <row r="88" spans="1:17" x14ac:dyDescent="0.2">
      <c r="A88" s="14">
        <v>4.4467592592592593E-2</v>
      </c>
      <c r="B88" s="24" t="s">
        <v>33</v>
      </c>
      <c r="C88" s="178">
        <v>8000</v>
      </c>
      <c r="D88" s="179">
        <f>1000+5500</f>
        <v>6500</v>
      </c>
      <c r="E88" s="179">
        <f t="shared" si="25"/>
        <v>14500</v>
      </c>
      <c r="F88" s="178">
        <f>11005.13+172.02</f>
        <v>11177.15</v>
      </c>
      <c r="G88" s="179">
        <v>11005.13</v>
      </c>
      <c r="H88" s="180">
        <f t="shared" si="26"/>
        <v>172.02000000000044</v>
      </c>
      <c r="I88" s="180">
        <f t="shared" si="27"/>
        <v>-3322.8500000000004</v>
      </c>
      <c r="J88" s="152">
        <v>67.680000000000007</v>
      </c>
      <c r="K88" s="24"/>
      <c r="L88" s="237">
        <v>67.680000000000007</v>
      </c>
      <c r="M88" s="24">
        <f t="shared" si="28"/>
        <v>0</v>
      </c>
      <c r="N88" s="180">
        <f t="shared" si="29"/>
        <v>172.02000000000044</v>
      </c>
      <c r="O88" s="183">
        <f t="shared" si="30"/>
        <v>11072.81</v>
      </c>
    </row>
    <row r="89" spans="1:17" x14ac:dyDescent="0.2">
      <c r="A89" s="14">
        <v>4.447916666666666E-2</v>
      </c>
      <c r="B89" s="24" t="s">
        <v>47</v>
      </c>
      <c r="C89" s="178">
        <v>7000</v>
      </c>
      <c r="D89" s="56"/>
      <c r="E89" s="179">
        <f t="shared" si="25"/>
        <v>7000</v>
      </c>
      <c r="F89" s="178">
        <v>2738</v>
      </c>
      <c r="G89" s="179">
        <v>2738</v>
      </c>
      <c r="H89" s="180">
        <f t="shared" si="26"/>
        <v>0</v>
      </c>
      <c r="I89" s="180">
        <f t="shared" si="27"/>
        <v>-4262</v>
      </c>
      <c r="J89" s="236">
        <v>244</v>
      </c>
      <c r="K89" s="237"/>
      <c r="L89" s="237">
        <v>244</v>
      </c>
      <c r="M89" s="24">
        <f t="shared" si="28"/>
        <v>0</v>
      </c>
      <c r="N89" s="180">
        <f t="shared" si="29"/>
        <v>0</v>
      </c>
      <c r="O89" s="183">
        <f t="shared" si="30"/>
        <v>2982</v>
      </c>
    </row>
    <row r="90" spans="1:17" x14ac:dyDescent="0.2">
      <c r="A90" s="14">
        <v>4.4490740740740699E-2</v>
      </c>
      <c r="B90" s="24" t="s">
        <v>34</v>
      </c>
      <c r="C90" s="178">
        <v>500</v>
      </c>
      <c r="D90" s="56"/>
      <c r="E90" s="179">
        <f t="shared" si="25"/>
        <v>500</v>
      </c>
      <c r="F90" s="37">
        <v>0</v>
      </c>
      <c r="G90" s="20">
        <v>0</v>
      </c>
      <c r="H90" s="180">
        <f t="shared" si="26"/>
        <v>0</v>
      </c>
      <c r="I90" s="180">
        <f t="shared" si="27"/>
        <v>-500</v>
      </c>
      <c r="J90" s="244">
        <v>0</v>
      </c>
      <c r="K90" s="237">
        <v>0</v>
      </c>
      <c r="L90" s="34">
        <v>0</v>
      </c>
      <c r="M90" s="30">
        <f t="shared" si="28"/>
        <v>0</v>
      </c>
      <c r="N90" s="180">
        <f t="shared" si="29"/>
        <v>0</v>
      </c>
      <c r="O90" s="183">
        <f t="shared" si="30"/>
        <v>0</v>
      </c>
    </row>
    <row r="91" spans="1:17" x14ac:dyDescent="0.2">
      <c r="A91" s="14">
        <v>4.45023148148148E-2</v>
      </c>
      <c r="B91" s="24" t="s">
        <v>35</v>
      </c>
      <c r="C91" s="178">
        <v>500</v>
      </c>
      <c r="D91" s="179">
        <v>3500</v>
      </c>
      <c r="E91" s="179">
        <f t="shared" si="25"/>
        <v>4000</v>
      </c>
      <c r="F91" s="178">
        <v>3355</v>
      </c>
      <c r="G91" s="179">
        <v>3355</v>
      </c>
      <c r="H91" s="180">
        <f t="shared" si="26"/>
        <v>0</v>
      </c>
      <c r="I91" s="180">
        <f t="shared" si="27"/>
        <v>-645</v>
      </c>
      <c r="J91" s="244">
        <v>0</v>
      </c>
      <c r="K91" s="237"/>
      <c r="L91" s="34">
        <v>0</v>
      </c>
      <c r="M91" s="24">
        <f t="shared" si="28"/>
        <v>0</v>
      </c>
      <c r="N91" s="180">
        <f t="shared" si="29"/>
        <v>0</v>
      </c>
      <c r="O91" s="183">
        <f t="shared" si="30"/>
        <v>3355</v>
      </c>
    </row>
    <row r="92" spans="1:17" x14ac:dyDescent="0.2">
      <c r="A92" s="14">
        <v>4.4513888888888901E-2</v>
      </c>
      <c r="B92" s="24" t="s">
        <v>36</v>
      </c>
      <c r="C92" s="178">
        <v>2000</v>
      </c>
      <c r="D92" s="20"/>
      <c r="E92" s="179">
        <f t="shared" si="25"/>
        <v>2000</v>
      </c>
      <c r="F92" s="205">
        <f>G92+21.01</f>
        <v>1841.58</v>
      </c>
      <c r="G92" s="217">
        <v>1820.57</v>
      </c>
      <c r="H92" s="180">
        <f t="shared" si="26"/>
        <v>21.009999999999991</v>
      </c>
      <c r="I92" s="180">
        <f t="shared" si="27"/>
        <v>-158.42000000000007</v>
      </c>
      <c r="J92" s="246">
        <v>342.05</v>
      </c>
      <c r="K92" s="217"/>
      <c r="L92" s="217">
        <v>342.05</v>
      </c>
      <c r="M92" s="24">
        <f t="shared" si="28"/>
        <v>0</v>
      </c>
      <c r="N92" s="180">
        <f t="shared" si="29"/>
        <v>21.009999999999991</v>
      </c>
      <c r="O92" s="183">
        <f t="shared" si="30"/>
        <v>2162.62</v>
      </c>
    </row>
    <row r="93" spans="1:17" x14ac:dyDescent="0.2">
      <c r="A93" s="4"/>
      <c r="B93" s="241" t="s">
        <v>90</v>
      </c>
      <c r="C93" s="188">
        <f>SUM(C87:C92)</f>
        <v>31500</v>
      </c>
      <c r="D93" s="248">
        <f>SUM(D87:D92)</f>
        <v>10000</v>
      </c>
      <c r="E93" s="189">
        <f>SUM(E87:E92)</f>
        <v>41500</v>
      </c>
      <c r="F93" s="188">
        <f t="shared" ref="F93:O93" si="31">SUM(F87:F92)</f>
        <v>32311.730000000003</v>
      </c>
      <c r="G93" s="189">
        <f t="shared" si="31"/>
        <v>32118.699999999997</v>
      </c>
      <c r="H93" s="190">
        <f t="shared" si="31"/>
        <v>193.03000000000043</v>
      </c>
      <c r="I93" s="190">
        <f t="shared" si="31"/>
        <v>-9188.27</v>
      </c>
      <c r="J93" s="249">
        <f t="shared" si="31"/>
        <v>653.73</v>
      </c>
      <c r="K93" s="250">
        <f t="shared" si="31"/>
        <v>0</v>
      </c>
      <c r="L93" s="250">
        <f t="shared" si="31"/>
        <v>653.73</v>
      </c>
      <c r="M93" s="189">
        <f t="shared" si="31"/>
        <v>0</v>
      </c>
      <c r="N93" s="190">
        <f t="shared" si="31"/>
        <v>193.03000000000043</v>
      </c>
      <c r="O93" s="213">
        <f t="shared" si="31"/>
        <v>32772.43</v>
      </c>
    </row>
    <row r="94" spans="1:17" x14ac:dyDescent="0.2">
      <c r="A94" s="16">
        <v>4.2418981481481481E-2</v>
      </c>
      <c r="B94" s="24" t="s">
        <v>88</v>
      </c>
      <c r="C94" s="37"/>
      <c r="D94" s="20"/>
      <c r="E94" s="20"/>
      <c r="F94" s="37"/>
      <c r="G94" s="24"/>
      <c r="H94" s="174"/>
      <c r="I94" s="174"/>
      <c r="J94" s="152"/>
      <c r="K94" s="24"/>
      <c r="L94" s="24"/>
      <c r="M94" s="24"/>
      <c r="N94" s="174"/>
      <c r="O94" s="177"/>
    </row>
    <row r="95" spans="1:17" x14ac:dyDescent="0.2">
      <c r="A95" s="14">
        <v>4.5150462962962962E-2</v>
      </c>
      <c r="B95" s="24" t="s">
        <v>37</v>
      </c>
      <c r="C95" s="178">
        <v>500</v>
      </c>
      <c r="D95" s="20"/>
      <c r="E95" s="179">
        <f>D95+C95</f>
        <v>500</v>
      </c>
      <c r="F95" s="178">
        <v>0</v>
      </c>
      <c r="G95" s="179">
        <v>0</v>
      </c>
      <c r="H95" s="180">
        <f>F95-G95</f>
        <v>0</v>
      </c>
      <c r="I95" s="180">
        <f>F95-E95</f>
        <v>-500</v>
      </c>
      <c r="J95" s="152"/>
      <c r="K95" s="24"/>
      <c r="L95" s="24"/>
      <c r="M95" s="24">
        <f>J95+K95-L95</f>
        <v>0</v>
      </c>
      <c r="N95" s="180">
        <f>H95+M95</f>
        <v>0</v>
      </c>
      <c r="O95" s="183">
        <f>L95+G95</f>
        <v>0</v>
      </c>
    </row>
    <row r="96" spans="1:17" x14ac:dyDescent="0.2">
      <c r="A96" s="14">
        <v>4.5162037037037035E-2</v>
      </c>
      <c r="B96" s="24" t="s">
        <v>38</v>
      </c>
      <c r="C96" s="178">
        <v>10000</v>
      </c>
      <c r="D96" s="20"/>
      <c r="E96" s="179">
        <f>D96+C96</f>
        <v>10000</v>
      </c>
      <c r="F96" s="178">
        <v>0</v>
      </c>
      <c r="G96" s="179">
        <v>0</v>
      </c>
      <c r="H96" s="180">
        <f>F96-G96</f>
        <v>0</v>
      </c>
      <c r="I96" s="180">
        <f>F96-E96</f>
        <v>-10000</v>
      </c>
      <c r="J96" s="244"/>
      <c r="K96" s="24"/>
      <c r="L96" s="34"/>
      <c r="M96" s="24">
        <f>J96+K96-L96</f>
        <v>0</v>
      </c>
      <c r="N96" s="180">
        <f>H96+M96</f>
        <v>0</v>
      </c>
      <c r="O96" s="183">
        <f>L96+G96</f>
        <v>0</v>
      </c>
    </row>
    <row r="97" spans="1:17" x14ac:dyDescent="0.2">
      <c r="A97" s="14">
        <v>4.5173611111111102E-2</v>
      </c>
      <c r="B97" s="24" t="s">
        <v>39</v>
      </c>
      <c r="C97" s="178">
        <v>0</v>
      </c>
      <c r="D97" s="20"/>
      <c r="E97" s="179">
        <f>D97+C97</f>
        <v>0</v>
      </c>
      <c r="F97" s="37"/>
      <c r="G97" s="24"/>
      <c r="H97" s="180">
        <f>F97-G97</f>
        <v>0</v>
      </c>
      <c r="I97" s="180">
        <f>F97-E97</f>
        <v>0</v>
      </c>
      <c r="J97" s="152"/>
      <c r="K97" s="24"/>
      <c r="L97" s="24"/>
      <c r="M97" s="24">
        <f>J97+K97-L97</f>
        <v>0</v>
      </c>
      <c r="N97" s="180">
        <f>H97+M97</f>
        <v>0</v>
      </c>
      <c r="O97" s="183">
        <f>L97+G97</f>
        <v>0</v>
      </c>
    </row>
    <row r="98" spans="1:17" x14ac:dyDescent="0.2">
      <c r="A98" s="14">
        <v>4.5185185185185189E-2</v>
      </c>
      <c r="B98" s="24" t="s">
        <v>176</v>
      </c>
      <c r="C98" s="178">
        <v>5000</v>
      </c>
      <c r="D98" s="56">
        <v>5700</v>
      </c>
      <c r="E98" s="179">
        <f>D98+C98</f>
        <v>10700</v>
      </c>
      <c r="F98" s="178">
        <f>G98+1891.05</f>
        <v>10700</v>
      </c>
      <c r="G98" s="179">
        <v>8808.9500000000007</v>
      </c>
      <c r="H98" s="180">
        <f>F98-G98</f>
        <v>1891.0499999999993</v>
      </c>
      <c r="I98" s="180">
        <f>F98-E98</f>
        <v>0</v>
      </c>
      <c r="J98" s="236">
        <v>7300</v>
      </c>
      <c r="K98" s="237"/>
      <c r="L98" s="237">
        <v>4837.6000000000004</v>
      </c>
      <c r="M98" s="34">
        <f>J98+K98-L98</f>
        <v>2462.3999999999996</v>
      </c>
      <c r="N98" s="180">
        <f>H98+M98</f>
        <v>4353.4499999999989</v>
      </c>
      <c r="O98" s="183">
        <f>L98+G98</f>
        <v>13646.550000000001</v>
      </c>
    </row>
    <row r="99" spans="1:17" x14ac:dyDescent="0.2">
      <c r="A99" s="14">
        <v>4.5196759259259256E-2</v>
      </c>
      <c r="B99" s="24" t="s">
        <v>177</v>
      </c>
      <c r="C99" s="178">
        <v>10070</v>
      </c>
      <c r="D99" s="20"/>
      <c r="E99" s="179">
        <f>D99+C99</f>
        <v>10070</v>
      </c>
      <c r="F99" s="205">
        <f>G99+674.9</f>
        <v>5237.42</v>
      </c>
      <c r="G99" s="206">
        <v>4562.5200000000004</v>
      </c>
      <c r="H99" s="180">
        <f>F99-G99</f>
        <v>674.89999999999964</v>
      </c>
      <c r="I99" s="180">
        <f>F99-E99</f>
        <v>-4832.58</v>
      </c>
      <c r="J99" s="236">
        <v>1363.31</v>
      </c>
      <c r="K99" s="251">
        <v>0</v>
      </c>
      <c r="L99" s="237">
        <v>1363.31</v>
      </c>
      <c r="M99" s="34">
        <f>J99+K99-L99</f>
        <v>0</v>
      </c>
      <c r="N99" s="180">
        <f>H99+M99</f>
        <v>674.89999999999964</v>
      </c>
      <c r="O99" s="183">
        <f>L99+G99</f>
        <v>5925.83</v>
      </c>
    </row>
    <row r="100" spans="1:17" x14ac:dyDescent="0.2">
      <c r="A100" s="4"/>
      <c r="B100" s="241" t="s">
        <v>89</v>
      </c>
      <c r="C100" s="188">
        <f>SUM(C95:C99)</f>
        <v>25570</v>
      </c>
      <c r="D100" s="248">
        <f>SUM(D95:D99)</f>
        <v>5700</v>
      </c>
      <c r="E100" s="189">
        <f>SUM(E95:E99)</f>
        <v>31270</v>
      </c>
      <c r="F100" s="188">
        <f t="shared" ref="F100:O100" si="32">SUM(F95:F99)</f>
        <v>15937.42</v>
      </c>
      <c r="G100" s="189">
        <f t="shared" si="32"/>
        <v>13371.470000000001</v>
      </c>
      <c r="H100" s="190">
        <f t="shared" si="32"/>
        <v>2565.9499999999989</v>
      </c>
      <c r="I100" s="190">
        <f t="shared" si="32"/>
        <v>-15332.58</v>
      </c>
      <c r="J100" s="188">
        <f t="shared" si="32"/>
        <v>8663.31</v>
      </c>
      <c r="K100" s="190">
        <f t="shared" si="32"/>
        <v>0</v>
      </c>
      <c r="L100" s="189">
        <f t="shared" si="32"/>
        <v>6200.91</v>
      </c>
      <c r="M100" s="189">
        <f t="shared" si="32"/>
        <v>2462.3999999999996</v>
      </c>
      <c r="N100" s="190">
        <f t="shared" si="32"/>
        <v>5028.3499999999985</v>
      </c>
      <c r="O100" s="213">
        <f t="shared" si="32"/>
        <v>19572.38</v>
      </c>
    </row>
    <row r="101" spans="1:17" x14ac:dyDescent="0.2">
      <c r="A101" s="16">
        <v>4.2430555555555555E-2</v>
      </c>
      <c r="B101" s="24" t="s">
        <v>92</v>
      </c>
      <c r="C101" s="37"/>
      <c r="D101" s="20"/>
      <c r="E101" s="20"/>
      <c r="F101" s="37"/>
      <c r="G101" s="24"/>
      <c r="H101" s="174"/>
      <c r="I101" s="174"/>
      <c r="J101" s="152"/>
      <c r="K101" s="24"/>
      <c r="L101" s="24"/>
      <c r="M101" s="24"/>
      <c r="N101" s="174"/>
      <c r="O101" s="177"/>
    </row>
    <row r="102" spans="1:17" x14ac:dyDescent="0.2">
      <c r="A102" s="14">
        <v>4.5844907407407404E-2</v>
      </c>
      <c r="B102" s="24" t="s">
        <v>40</v>
      </c>
      <c r="C102" s="37">
        <v>0</v>
      </c>
      <c r="D102" s="56"/>
      <c r="E102" s="20">
        <v>0</v>
      </c>
      <c r="F102" s="37"/>
      <c r="G102" s="20"/>
      <c r="H102" s="252">
        <f>F102-G102</f>
        <v>0</v>
      </c>
      <c r="I102" s="180">
        <f>F102-E102</f>
        <v>0</v>
      </c>
      <c r="J102" s="210">
        <v>4042.9</v>
      </c>
      <c r="K102" s="24"/>
      <c r="L102" s="211"/>
      <c r="M102" s="24">
        <f>J102+K102-L102</f>
        <v>4042.9</v>
      </c>
      <c r="N102" s="180">
        <f>H102+M102</f>
        <v>4042.9</v>
      </c>
      <c r="O102" s="183">
        <f>L102+G102</f>
        <v>0</v>
      </c>
      <c r="Q102" t="s">
        <v>180</v>
      </c>
    </row>
    <row r="103" spans="1:17" x14ac:dyDescent="0.2">
      <c r="A103" s="14">
        <v>4.5856481481481477E-2</v>
      </c>
      <c r="B103" s="24" t="s">
        <v>41</v>
      </c>
      <c r="C103" s="178">
        <v>500</v>
      </c>
      <c r="D103" s="20"/>
      <c r="E103" s="179">
        <f>D103+C103</f>
        <v>500</v>
      </c>
      <c r="F103" s="205">
        <v>0</v>
      </c>
      <c r="G103" s="179">
        <v>0</v>
      </c>
      <c r="H103" s="252">
        <f>F103-G103</f>
        <v>0</v>
      </c>
      <c r="I103" s="180">
        <f>F103-E103</f>
        <v>-500</v>
      </c>
      <c r="J103" s="179"/>
      <c r="K103" s="27"/>
      <c r="L103" s="179"/>
      <c r="M103" s="24">
        <f>J103+K103-L103</f>
        <v>0</v>
      </c>
      <c r="N103" s="180">
        <f>H103+M103</f>
        <v>0</v>
      </c>
      <c r="O103" s="183">
        <f>L103+G103</f>
        <v>0</v>
      </c>
    </row>
    <row r="104" spans="1:17" x14ac:dyDescent="0.2">
      <c r="A104" s="4"/>
      <c r="B104" s="241" t="s">
        <v>93</v>
      </c>
      <c r="C104" s="188">
        <f>SUM(C101:C103)</f>
        <v>500</v>
      </c>
      <c r="D104" s="248">
        <f>SUM(D101:D103)</f>
        <v>0</v>
      </c>
      <c r="E104" s="189">
        <f>SUM(E101:E103)</f>
        <v>500</v>
      </c>
      <c r="F104" s="188">
        <f t="shared" ref="F104:O104" si="33">SUM(F101:F103)</f>
        <v>0</v>
      </c>
      <c r="G104" s="189">
        <f t="shared" si="33"/>
        <v>0</v>
      </c>
      <c r="H104" s="190">
        <f t="shared" si="33"/>
        <v>0</v>
      </c>
      <c r="I104" s="190">
        <f t="shared" si="33"/>
        <v>-500</v>
      </c>
      <c r="J104" s="188">
        <f t="shared" si="33"/>
        <v>4042.9</v>
      </c>
      <c r="K104" s="189">
        <f t="shared" si="33"/>
        <v>0</v>
      </c>
      <c r="L104" s="189">
        <f t="shared" si="33"/>
        <v>0</v>
      </c>
      <c r="M104" s="189">
        <f t="shared" si="33"/>
        <v>4042.9</v>
      </c>
      <c r="N104" s="190">
        <f t="shared" si="33"/>
        <v>4042.9</v>
      </c>
      <c r="O104" s="213">
        <f t="shared" si="33"/>
        <v>0</v>
      </c>
    </row>
    <row r="105" spans="1:17" x14ac:dyDescent="0.2">
      <c r="A105" s="16">
        <v>4.2442129629629628E-2</v>
      </c>
      <c r="B105" s="24" t="s">
        <v>97</v>
      </c>
      <c r="C105" s="37"/>
      <c r="D105" s="20"/>
      <c r="E105" s="20"/>
      <c r="F105" s="37"/>
      <c r="G105" s="24"/>
      <c r="H105" s="174"/>
      <c r="I105" s="174"/>
      <c r="J105" s="152"/>
      <c r="K105" s="24"/>
      <c r="L105" s="24"/>
      <c r="M105" s="24"/>
      <c r="N105" s="174"/>
      <c r="O105" s="177"/>
    </row>
    <row r="106" spans="1:17" x14ac:dyDescent="0.2">
      <c r="A106" s="14">
        <v>4.6539351851851853E-2</v>
      </c>
      <c r="B106" s="24" t="s">
        <v>94</v>
      </c>
      <c r="C106" s="178">
        <v>5500</v>
      </c>
      <c r="D106" s="179">
        <v>2300</v>
      </c>
      <c r="E106" s="179">
        <f>C106+D106</f>
        <v>7800</v>
      </c>
      <c r="F106" s="205">
        <f>G106+6100</f>
        <v>7221.3</v>
      </c>
      <c r="G106" s="217">
        <v>1121.3</v>
      </c>
      <c r="H106" s="253">
        <f>F106-G106</f>
        <v>6100</v>
      </c>
      <c r="I106" s="180">
        <f>F106-E106</f>
        <v>-578.69999999999982</v>
      </c>
      <c r="J106" s="236">
        <v>5395.85</v>
      </c>
      <c r="K106" s="27">
        <v>-404</v>
      </c>
      <c r="L106" s="237">
        <v>4991.8500000000004</v>
      </c>
      <c r="M106" s="24">
        <f>J106+K106-L106</f>
        <v>0</v>
      </c>
      <c r="N106" s="180">
        <f>H106+M106</f>
        <v>6100</v>
      </c>
      <c r="O106" s="183">
        <f>L106+G106</f>
        <v>6113.1500000000005</v>
      </c>
    </row>
    <row r="107" spans="1:17" x14ac:dyDescent="0.2">
      <c r="A107" s="4"/>
      <c r="B107" s="241" t="s">
        <v>95</v>
      </c>
      <c r="C107" s="188">
        <f>SUM(C106:C106)</f>
        <v>5500</v>
      </c>
      <c r="D107" s="189">
        <f>SUM(D106:D106)</f>
        <v>2300</v>
      </c>
      <c r="E107" s="189">
        <f>SUM(E106:E106)</f>
        <v>7800</v>
      </c>
      <c r="F107" s="188">
        <f t="shared" ref="F107:O107" si="34">SUM(F106:F106)</f>
        <v>7221.3</v>
      </c>
      <c r="G107" s="189">
        <f t="shared" si="34"/>
        <v>1121.3</v>
      </c>
      <c r="H107" s="190">
        <f t="shared" si="34"/>
        <v>6100</v>
      </c>
      <c r="I107" s="190">
        <f t="shared" si="34"/>
        <v>-578.69999999999982</v>
      </c>
      <c r="J107" s="188">
        <f t="shared" si="34"/>
        <v>5395.85</v>
      </c>
      <c r="K107" s="243">
        <f t="shared" si="34"/>
        <v>-404</v>
      </c>
      <c r="L107" s="189">
        <f t="shared" si="34"/>
        <v>4991.8500000000004</v>
      </c>
      <c r="M107" s="189">
        <f t="shared" si="34"/>
        <v>0</v>
      </c>
      <c r="N107" s="190">
        <f t="shared" si="34"/>
        <v>6100</v>
      </c>
      <c r="O107" s="213">
        <f t="shared" si="34"/>
        <v>6113.1500000000005</v>
      </c>
    </row>
    <row r="108" spans="1:17" x14ac:dyDescent="0.2">
      <c r="A108" s="16">
        <v>4.2453703703703709E-2</v>
      </c>
      <c r="B108" s="24" t="s">
        <v>96</v>
      </c>
      <c r="C108" s="254"/>
      <c r="D108" s="19"/>
      <c r="E108" s="19"/>
      <c r="F108" s="37"/>
      <c r="G108" s="24"/>
      <c r="H108" s="174"/>
      <c r="I108" s="174"/>
      <c r="J108" s="152"/>
      <c r="K108" s="24"/>
      <c r="L108" s="24"/>
      <c r="M108" s="24"/>
      <c r="N108" s="174"/>
      <c r="O108" s="177"/>
    </row>
    <row r="109" spans="1:17" x14ac:dyDescent="0.2">
      <c r="A109" s="14">
        <v>4.7233796296296295E-2</v>
      </c>
      <c r="B109" s="24" t="s">
        <v>4</v>
      </c>
      <c r="C109" s="178">
        <v>13500</v>
      </c>
      <c r="D109" s="20"/>
      <c r="E109" s="179">
        <f>D109+C109</f>
        <v>13500</v>
      </c>
      <c r="F109" s="205">
        <v>8495.1200000000008</v>
      </c>
      <c r="G109" s="217">
        <v>8495.1200000000008</v>
      </c>
      <c r="H109" s="253">
        <f>F109-G109</f>
        <v>0</v>
      </c>
      <c r="I109" s="180">
        <f>F109-E109</f>
        <v>-5004.8799999999992</v>
      </c>
      <c r="J109" s="255"/>
      <c r="K109" s="27"/>
      <c r="L109" s="218"/>
      <c r="M109" s="24">
        <f>J109+K109-L109</f>
        <v>0</v>
      </c>
      <c r="N109" s="180">
        <f>H109+M109</f>
        <v>0</v>
      </c>
      <c r="O109" s="183">
        <f>L109+G109</f>
        <v>8495.1200000000008</v>
      </c>
    </row>
    <row r="110" spans="1:17" x14ac:dyDescent="0.2">
      <c r="A110" s="4"/>
      <c r="B110" s="241" t="s">
        <v>98</v>
      </c>
      <c r="C110" s="188">
        <f>SUM(C109:C109)</f>
        <v>13500</v>
      </c>
      <c r="D110" s="189">
        <f>SUM(D109:D109)</f>
        <v>0</v>
      </c>
      <c r="E110" s="189">
        <f>SUM(E109:E109)</f>
        <v>13500</v>
      </c>
      <c r="F110" s="188">
        <f t="shared" ref="F110:O110" si="35">SUM(F109:F109)</f>
        <v>8495.1200000000008</v>
      </c>
      <c r="G110" s="189">
        <f t="shared" si="35"/>
        <v>8495.1200000000008</v>
      </c>
      <c r="H110" s="190">
        <f t="shared" si="35"/>
        <v>0</v>
      </c>
      <c r="I110" s="190">
        <f t="shared" si="35"/>
        <v>-5004.8799999999992</v>
      </c>
      <c r="J110" s="188">
        <f t="shared" si="35"/>
        <v>0</v>
      </c>
      <c r="K110" s="189">
        <f t="shared" si="35"/>
        <v>0</v>
      </c>
      <c r="L110" s="189">
        <f t="shared" si="35"/>
        <v>0</v>
      </c>
      <c r="M110" s="189">
        <f t="shared" si="35"/>
        <v>0</v>
      </c>
      <c r="N110" s="190">
        <f t="shared" si="35"/>
        <v>0</v>
      </c>
      <c r="O110" s="213">
        <f t="shared" si="35"/>
        <v>8495.1200000000008</v>
      </c>
    </row>
    <row r="111" spans="1:17" ht="38.25" x14ac:dyDescent="0.2">
      <c r="A111" s="16">
        <v>4.2465277777777775E-2</v>
      </c>
      <c r="B111" s="35" t="s">
        <v>99</v>
      </c>
      <c r="C111" s="37"/>
      <c r="D111" s="20"/>
      <c r="E111" s="20"/>
      <c r="F111" s="37"/>
      <c r="G111" s="24"/>
      <c r="H111" s="174"/>
      <c r="I111" s="174"/>
      <c r="J111" s="152"/>
      <c r="K111" s="24"/>
      <c r="L111" s="24"/>
      <c r="M111" s="24"/>
      <c r="N111" s="174"/>
      <c r="O111" s="177"/>
    </row>
    <row r="112" spans="1:17" x14ac:dyDescent="0.2">
      <c r="A112" s="13">
        <v>4.7928240740740737E-2</v>
      </c>
      <c r="B112" s="24" t="s">
        <v>42</v>
      </c>
      <c r="C112" s="37"/>
      <c r="D112" s="20"/>
      <c r="E112" s="20"/>
      <c r="F112" s="37"/>
      <c r="G112" s="24"/>
      <c r="H112" s="174"/>
      <c r="I112" s="174"/>
      <c r="J112" s="152"/>
      <c r="K112" s="24"/>
      <c r="L112" s="24"/>
      <c r="M112" s="24">
        <f>J112+K112-L112</f>
        <v>0</v>
      </c>
      <c r="N112" s="180">
        <f>H112+M112</f>
        <v>0</v>
      </c>
      <c r="O112" s="183">
        <f>L112+G112</f>
        <v>0</v>
      </c>
    </row>
    <row r="113" spans="1:15" x14ac:dyDescent="0.2">
      <c r="A113" s="13">
        <v>4.7939814814814817E-2</v>
      </c>
      <c r="B113" s="24" t="s">
        <v>43</v>
      </c>
      <c r="C113" s="37"/>
      <c r="D113" s="20"/>
      <c r="E113" s="20"/>
      <c r="F113" s="184"/>
      <c r="G113" s="27"/>
      <c r="H113" s="185"/>
      <c r="I113" s="185"/>
      <c r="J113" s="186"/>
      <c r="K113" s="27"/>
      <c r="L113" s="27"/>
      <c r="M113" s="24">
        <f>J113+K113-L113</f>
        <v>0</v>
      </c>
      <c r="N113" s="180">
        <f>H113+M113</f>
        <v>0</v>
      </c>
      <c r="O113" s="183">
        <f>L113+G113</f>
        <v>0</v>
      </c>
    </row>
    <row r="114" spans="1:15" x14ac:dyDescent="0.2">
      <c r="A114" s="4"/>
      <c r="B114" s="241" t="s">
        <v>101</v>
      </c>
      <c r="C114" s="188">
        <f>SUM(C111:C113)</f>
        <v>0</v>
      </c>
      <c r="D114" s="189">
        <f>SUM(D111:D113)</f>
        <v>0</v>
      </c>
      <c r="E114" s="189">
        <f>SUM(E111:E113)</f>
        <v>0</v>
      </c>
      <c r="F114" s="256"/>
      <c r="G114" s="257"/>
      <c r="H114" s="258"/>
      <c r="I114" s="258"/>
      <c r="J114" s="259"/>
      <c r="K114" s="257"/>
      <c r="L114" s="257"/>
      <c r="M114" s="257"/>
      <c r="N114" s="258"/>
      <c r="O114" s="260"/>
    </row>
    <row r="115" spans="1:15" x14ac:dyDescent="0.2">
      <c r="A115" s="16">
        <v>4.2476851851851849E-2</v>
      </c>
      <c r="B115" s="24" t="s">
        <v>100</v>
      </c>
      <c r="C115" s="37"/>
      <c r="D115" s="20"/>
      <c r="E115" s="20"/>
      <c r="F115" s="37"/>
      <c r="G115" s="24"/>
      <c r="H115" s="174"/>
      <c r="I115" s="174"/>
      <c r="J115" s="152"/>
      <c r="K115" s="24"/>
      <c r="L115" s="24"/>
      <c r="M115" s="24"/>
      <c r="N115" s="174"/>
      <c r="O115" s="177"/>
    </row>
    <row r="116" spans="1:15" x14ac:dyDescent="0.2">
      <c r="A116" s="13">
        <v>4.8622685185185179E-2</v>
      </c>
      <c r="B116" s="24" t="s">
        <v>44</v>
      </c>
      <c r="C116" s="178">
        <v>4400</v>
      </c>
      <c r="D116" s="20"/>
      <c r="E116" s="179">
        <f>D116+C116</f>
        <v>4400</v>
      </c>
      <c r="F116" s="184"/>
      <c r="G116" s="27"/>
      <c r="H116" s="185"/>
      <c r="I116" s="180">
        <f>F116-E116</f>
        <v>-4400</v>
      </c>
      <c r="J116" s="186"/>
      <c r="K116" s="27"/>
      <c r="L116" s="27"/>
      <c r="M116" s="24">
        <f>J116+K116-L116</f>
        <v>0</v>
      </c>
      <c r="N116" s="180">
        <f>H116+M116</f>
        <v>0</v>
      </c>
      <c r="O116" s="183">
        <f>L116+G116</f>
        <v>0</v>
      </c>
    </row>
    <row r="117" spans="1:15" x14ac:dyDescent="0.2">
      <c r="A117" s="4"/>
      <c r="B117" s="241" t="s">
        <v>102</v>
      </c>
      <c r="C117" s="188">
        <f>SUM(C116:C116)</f>
        <v>4400</v>
      </c>
      <c r="D117" s="189">
        <f>SUM(D116:D116)</f>
        <v>0</v>
      </c>
      <c r="E117" s="189">
        <f>SUM(E116:E116)</f>
        <v>4400</v>
      </c>
      <c r="F117" s="188">
        <f t="shared" ref="F117:O117" si="36">SUM(F116:F116)</f>
        <v>0</v>
      </c>
      <c r="G117" s="189">
        <f t="shared" si="36"/>
        <v>0</v>
      </c>
      <c r="H117" s="190">
        <f t="shared" si="36"/>
        <v>0</v>
      </c>
      <c r="I117" s="190">
        <f t="shared" si="36"/>
        <v>-4400</v>
      </c>
      <c r="J117" s="188">
        <f t="shared" si="36"/>
        <v>0</v>
      </c>
      <c r="K117" s="189">
        <f t="shared" si="36"/>
        <v>0</v>
      </c>
      <c r="L117" s="189">
        <f t="shared" si="36"/>
        <v>0</v>
      </c>
      <c r="M117" s="189">
        <f t="shared" si="36"/>
        <v>0</v>
      </c>
      <c r="N117" s="190">
        <f t="shared" si="36"/>
        <v>0</v>
      </c>
      <c r="O117" s="213">
        <f t="shared" si="36"/>
        <v>0</v>
      </c>
    </row>
    <row r="118" spans="1:15" ht="25.5" x14ac:dyDescent="0.2">
      <c r="A118" s="16">
        <v>4.2500000000000003E-2</v>
      </c>
      <c r="B118" s="35" t="s">
        <v>103</v>
      </c>
      <c r="C118" s="37"/>
      <c r="D118" s="20"/>
      <c r="E118" s="20"/>
      <c r="F118" s="261"/>
      <c r="G118" s="24"/>
      <c r="H118" s="174"/>
      <c r="I118" s="174"/>
      <c r="J118" s="152"/>
      <c r="K118" s="24"/>
      <c r="L118" s="24"/>
      <c r="M118" s="24"/>
      <c r="N118" s="174"/>
      <c r="O118" s="177"/>
    </row>
    <row r="119" spans="1:15" x14ac:dyDescent="0.2">
      <c r="A119" s="17">
        <v>5.0011574074074076E-2</v>
      </c>
      <c r="B119" s="24" t="s">
        <v>104</v>
      </c>
      <c r="C119" s="178">
        <v>0</v>
      </c>
      <c r="D119" s="20"/>
      <c r="E119" s="179">
        <f>D119+C119</f>
        <v>0</v>
      </c>
      <c r="F119" s="262"/>
      <c r="G119" s="27"/>
      <c r="H119" s="185"/>
      <c r="I119" s="180">
        <f>F119-E119</f>
        <v>0</v>
      </c>
      <c r="J119" s="186"/>
      <c r="K119" s="27"/>
      <c r="L119" s="27"/>
      <c r="M119" s="24">
        <f>J119+K119-L119</f>
        <v>0</v>
      </c>
      <c r="N119" s="180">
        <f>H119+M119</f>
        <v>0</v>
      </c>
      <c r="O119" s="183">
        <f>L119+G119</f>
        <v>0</v>
      </c>
    </row>
    <row r="120" spans="1:15" ht="13.5" thickBot="1" x14ac:dyDescent="0.25">
      <c r="A120" s="4"/>
      <c r="B120" s="241" t="s">
        <v>105</v>
      </c>
      <c r="C120" s="188">
        <f>SUM(C119:C119)</f>
        <v>0</v>
      </c>
      <c r="D120" s="189">
        <f>SUM(D119:D119)</f>
        <v>0</v>
      </c>
      <c r="E120" s="189">
        <f>SUM(E119:E119)</f>
        <v>0</v>
      </c>
      <c r="F120" s="188">
        <f t="shared" ref="F120:O120" si="37">SUM(F119:F119)</f>
        <v>0</v>
      </c>
      <c r="G120" s="189">
        <f t="shared" si="37"/>
        <v>0</v>
      </c>
      <c r="H120" s="190">
        <f t="shared" si="37"/>
        <v>0</v>
      </c>
      <c r="I120" s="190">
        <f t="shared" si="37"/>
        <v>0</v>
      </c>
      <c r="J120" s="188">
        <f t="shared" si="37"/>
        <v>0</v>
      </c>
      <c r="K120" s="189">
        <f t="shared" si="37"/>
        <v>0</v>
      </c>
      <c r="L120" s="189">
        <f t="shared" si="37"/>
        <v>0</v>
      </c>
      <c r="M120" s="189">
        <f t="shared" si="37"/>
        <v>0</v>
      </c>
      <c r="N120" s="190">
        <f t="shared" si="37"/>
        <v>0</v>
      </c>
      <c r="O120" s="213">
        <f t="shared" si="37"/>
        <v>0</v>
      </c>
    </row>
    <row r="121" spans="1:15" ht="13.5" thickBot="1" x14ac:dyDescent="0.25">
      <c r="A121" s="4"/>
      <c r="B121" s="263" t="s">
        <v>7</v>
      </c>
      <c r="C121" s="215">
        <f>C66+C71+C85+C93+C100+C104+C107+C110+C114+C117+C120</f>
        <v>317970</v>
      </c>
      <c r="D121" s="264">
        <f>D66+D71+D85+D93+D100+D104+D107+D110+D114+D117+D120</f>
        <v>9300</v>
      </c>
      <c r="E121" s="265">
        <f>E66+E71+E85+E93+E100+E104+E107+E110+E114+E117+E120</f>
        <v>327270</v>
      </c>
      <c r="F121" s="215">
        <f t="shared" ref="F121:M121" si="38">F66+F71+F85+F93+F100+F104+F107+F110+F114+F117+F120</f>
        <v>242509.56</v>
      </c>
      <c r="G121" s="265">
        <f t="shared" si="38"/>
        <v>224516.6</v>
      </c>
      <c r="H121" s="266">
        <f t="shared" si="38"/>
        <v>17992.960000000003</v>
      </c>
      <c r="I121" s="267">
        <f t="shared" si="38"/>
        <v>-84760.44</v>
      </c>
      <c r="J121" s="215">
        <f t="shared" si="38"/>
        <v>53857.62</v>
      </c>
      <c r="K121" s="265">
        <f t="shared" si="38"/>
        <v>-4460</v>
      </c>
      <c r="L121" s="265">
        <f t="shared" si="38"/>
        <v>32803.040000000001</v>
      </c>
      <c r="M121" s="265">
        <f t="shared" si="38"/>
        <v>16594.580000000002</v>
      </c>
      <c r="N121" s="266">
        <f>N66+N71+N85+N93+N100+N104+N107+N110+N114+N117+N120</f>
        <v>34587.54</v>
      </c>
      <c r="O121" s="191">
        <f>O66+O71+O85+O93+O100+O104+O107+O110+O114+O117+O120</f>
        <v>257319.63999999996</v>
      </c>
    </row>
    <row r="122" spans="1:15" x14ac:dyDescent="0.2">
      <c r="A122" s="4"/>
      <c r="B122" s="24"/>
      <c r="C122" s="37"/>
      <c r="D122" s="20"/>
      <c r="E122" s="20"/>
      <c r="F122" s="37"/>
      <c r="G122" s="24"/>
      <c r="H122" s="174"/>
      <c r="I122" s="174"/>
      <c r="J122" s="152"/>
      <c r="K122" s="24"/>
      <c r="L122" s="24"/>
      <c r="M122" s="24"/>
      <c r="N122" s="174"/>
      <c r="O122" s="177"/>
    </row>
    <row r="123" spans="1:15" x14ac:dyDescent="0.2">
      <c r="A123" s="15" t="s">
        <v>63</v>
      </c>
      <c r="B123" s="176" t="s">
        <v>107</v>
      </c>
      <c r="C123" s="37"/>
      <c r="D123" s="20"/>
      <c r="E123" s="20"/>
      <c r="F123" s="37"/>
      <c r="G123" s="268"/>
      <c r="H123" s="174"/>
      <c r="I123" s="174"/>
      <c r="J123" s="152"/>
      <c r="K123" s="24"/>
      <c r="L123" s="24"/>
      <c r="M123" s="24"/>
      <c r="N123" s="174"/>
      <c r="O123" s="177"/>
    </row>
    <row r="124" spans="1:15" x14ac:dyDescent="0.2">
      <c r="A124" s="15" t="s">
        <v>66</v>
      </c>
      <c r="B124" s="176" t="s">
        <v>65</v>
      </c>
      <c r="C124" s="37"/>
      <c r="D124" s="20"/>
      <c r="E124" s="20"/>
      <c r="F124" s="37"/>
      <c r="G124" s="24"/>
      <c r="H124" s="174"/>
      <c r="I124" s="174"/>
      <c r="J124" s="152"/>
      <c r="K124" s="24"/>
      <c r="L124" s="24"/>
      <c r="M124" s="24"/>
      <c r="N124" s="174"/>
      <c r="O124" s="177"/>
    </row>
    <row r="125" spans="1:15" ht="25.5" x14ac:dyDescent="0.2">
      <c r="A125" s="15" t="s">
        <v>67</v>
      </c>
      <c r="B125" s="216" t="s">
        <v>108</v>
      </c>
      <c r="C125" s="37"/>
      <c r="D125" s="20"/>
      <c r="E125" s="20"/>
      <c r="F125" s="37"/>
      <c r="G125" s="24"/>
      <c r="H125" s="174"/>
      <c r="I125" s="174"/>
      <c r="J125" s="152"/>
      <c r="K125" s="24"/>
      <c r="L125" s="24"/>
      <c r="M125" s="24"/>
      <c r="N125" s="174"/>
      <c r="O125" s="177"/>
    </row>
    <row r="126" spans="1:15" x14ac:dyDescent="0.2">
      <c r="A126" s="14">
        <v>0.12570601851851851</v>
      </c>
      <c r="B126" s="24" t="s">
        <v>19</v>
      </c>
      <c r="C126" s="178">
        <v>50000</v>
      </c>
      <c r="D126" s="56">
        <f t="shared" ref="D126:D131" si="39">E126-C126</f>
        <v>0</v>
      </c>
      <c r="E126" s="179">
        <v>50000</v>
      </c>
      <c r="F126" s="178">
        <f>32841.44+421.5</f>
        <v>33262.94</v>
      </c>
      <c r="G126" s="179">
        <v>32841.440000000002</v>
      </c>
      <c r="H126" s="180">
        <f>F126-G126</f>
        <v>421.5</v>
      </c>
      <c r="I126" s="180">
        <f>F126-E126</f>
        <v>-16737.059999999998</v>
      </c>
      <c r="J126" s="152"/>
      <c r="K126" s="24"/>
      <c r="L126" s="24"/>
      <c r="M126" s="24">
        <f>J126+K126-L126</f>
        <v>0</v>
      </c>
      <c r="N126" s="180">
        <f>H126+M126</f>
        <v>421.5</v>
      </c>
      <c r="O126" s="183">
        <f>L126+G126</f>
        <v>32841.440000000002</v>
      </c>
    </row>
    <row r="127" spans="1:15" x14ac:dyDescent="0.2">
      <c r="A127" s="14">
        <v>0.1257175925925926</v>
      </c>
      <c r="B127" s="24" t="s">
        <v>69</v>
      </c>
      <c r="C127" s="178">
        <v>20000</v>
      </c>
      <c r="D127" s="56">
        <f t="shared" si="39"/>
        <v>0</v>
      </c>
      <c r="E127" s="179">
        <v>20000</v>
      </c>
      <c r="F127" s="178">
        <v>7839.14</v>
      </c>
      <c r="G127" s="179">
        <v>7521.26</v>
      </c>
      <c r="H127" s="180">
        <f>F127-G127</f>
        <v>317.88000000000011</v>
      </c>
      <c r="I127" s="180">
        <f>F127-E127</f>
        <v>-12160.86</v>
      </c>
      <c r="J127" s="152"/>
      <c r="K127" s="24"/>
      <c r="L127" s="24"/>
      <c r="M127" s="24">
        <f>J127+K127-L127</f>
        <v>0</v>
      </c>
      <c r="N127" s="180">
        <f>H127+M127</f>
        <v>317.88000000000011</v>
      </c>
      <c r="O127" s="183">
        <f>L127+G127</f>
        <v>7521.26</v>
      </c>
    </row>
    <row r="128" spans="1:15" x14ac:dyDescent="0.2">
      <c r="A128" s="14">
        <v>0.125729166666667</v>
      </c>
      <c r="B128" s="24" t="s">
        <v>20</v>
      </c>
      <c r="C128" s="178">
        <v>5000</v>
      </c>
      <c r="D128" s="56">
        <f t="shared" si="39"/>
        <v>0</v>
      </c>
      <c r="E128" s="179">
        <v>5000</v>
      </c>
      <c r="F128" s="178">
        <v>3750</v>
      </c>
      <c r="G128" s="179">
        <v>3750</v>
      </c>
      <c r="H128" s="180">
        <f>F128-G128</f>
        <v>0</v>
      </c>
      <c r="I128" s="180">
        <f>F128-E128</f>
        <v>-1250</v>
      </c>
      <c r="J128" s="244">
        <v>0</v>
      </c>
      <c r="K128" s="24"/>
      <c r="L128" s="34">
        <v>0</v>
      </c>
      <c r="M128" s="24">
        <f>J128+K128-L128</f>
        <v>0</v>
      </c>
      <c r="N128" s="180">
        <f>H128+M128</f>
        <v>0</v>
      </c>
      <c r="O128" s="183">
        <f>L128+G128</f>
        <v>3750</v>
      </c>
    </row>
    <row r="129" spans="1:17" x14ac:dyDescent="0.2">
      <c r="A129" s="14">
        <v>0.12574074074074101</v>
      </c>
      <c r="B129" s="24" t="s">
        <v>1</v>
      </c>
      <c r="C129" s="178">
        <v>3000</v>
      </c>
      <c r="D129" s="56">
        <f t="shared" si="39"/>
        <v>0</v>
      </c>
      <c r="E129" s="179">
        <v>3000</v>
      </c>
      <c r="F129" s="178"/>
      <c r="G129" s="179"/>
      <c r="H129" s="180">
        <f>F129-G129</f>
        <v>0</v>
      </c>
      <c r="I129" s="180">
        <f>F129-E129</f>
        <v>-3000</v>
      </c>
      <c r="J129" s="152"/>
      <c r="K129" s="24"/>
      <c r="L129" s="24"/>
      <c r="M129" s="24">
        <f>J129+K129-L129</f>
        <v>0</v>
      </c>
      <c r="N129" s="180">
        <f>H129+M129</f>
        <v>0</v>
      </c>
      <c r="O129" s="183">
        <f>L129+G129</f>
        <v>0</v>
      </c>
    </row>
    <row r="130" spans="1:17" x14ac:dyDescent="0.2">
      <c r="A130" s="14">
        <v>0.125752314814815</v>
      </c>
      <c r="B130" s="24" t="s">
        <v>109</v>
      </c>
      <c r="C130" s="178">
        <v>100000</v>
      </c>
      <c r="D130" s="56">
        <f t="shared" si="39"/>
        <v>0</v>
      </c>
      <c r="E130" s="179">
        <v>100000</v>
      </c>
      <c r="F130" s="205">
        <v>87634.07</v>
      </c>
      <c r="G130" s="217">
        <v>85010.07</v>
      </c>
      <c r="H130" s="180">
        <f>F130-G130</f>
        <v>2624</v>
      </c>
      <c r="I130" s="180">
        <f>F130-E130</f>
        <v>-12365.929999999993</v>
      </c>
      <c r="J130" s="140">
        <v>3797</v>
      </c>
      <c r="K130" s="27">
        <v>0</v>
      </c>
      <c r="L130" s="247">
        <v>3552</v>
      </c>
      <c r="M130" s="217">
        <v>245</v>
      </c>
      <c r="N130" s="180">
        <f>H130+M130</f>
        <v>2869</v>
      </c>
      <c r="O130" s="183">
        <f>L130+G130</f>
        <v>88562.07</v>
      </c>
    </row>
    <row r="131" spans="1:17" ht="13.5" thickBot="1" x14ac:dyDescent="0.25">
      <c r="A131" s="4"/>
      <c r="B131" s="214" t="s">
        <v>71</v>
      </c>
      <c r="C131" s="219">
        <f>SUM(C126:C130)</f>
        <v>178000</v>
      </c>
      <c r="D131" s="220">
        <f t="shared" si="39"/>
        <v>0</v>
      </c>
      <c r="E131" s="221">
        <f>SUM(E126:E130)</f>
        <v>178000</v>
      </c>
      <c r="F131" s="219">
        <f t="shared" ref="F131:O131" si="40">SUM(F126:F130)</f>
        <v>132486.15000000002</v>
      </c>
      <c r="G131" s="221">
        <f t="shared" si="40"/>
        <v>129122.77000000002</v>
      </c>
      <c r="H131" s="222">
        <f t="shared" si="40"/>
        <v>3363.38</v>
      </c>
      <c r="I131" s="222">
        <f t="shared" si="40"/>
        <v>-45513.849999999991</v>
      </c>
      <c r="J131" s="219">
        <f t="shared" si="40"/>
        <v>3797</v>
      </c>
      <c r="K131" s="221">
        <f t="shared" si="40"/>
        <v>0</v>
      </c>
      <c r="L131" s="221">
        <f t="shared" si="40"/>
        <v>3552</v>
      </c>
      <c r="M131" s="221">
        <f t="shared" si="40"/>
        <v>245</v>
      </c>
      <c r="N131" s="222">
        <f t="shared" si="40"/>
        <v>3608.38</v>
      </c>
      <c r="O131" s="223">
        <f t="shared" si="40"/>
        <v>132674.77000000002</v>
      </c>
    </row>
    <row r="132" spans="1:17" ht="13.5" thickBot="1" x14ac:dyDescent="0.25">
      <c r="A132" s="12" t="s">
        <v>21</v>
      </c>
      <c r="B132" s="224" t="s">
        <v>110</v>
      </c>
      <c r="C132" s="269">
        <f>C121+C131</f>
        <v>495970</v>
      </c>
      <c r="D132" s="269">
        <f>D121+D131</f>
        <v>9300</v>
      </c>
      <c r="E132" s="270">
        <f>E121+E131</f>
        <v>505270</v>
      </c>
      <c r="F132" s="191">
        <f t="shared" ref="F132:O132" si="41">F121+F131</f>
        <v>374995.71</v>
      </c>
      <c r="G132" s="149">
        <f t="shared" si="41"/>
        <v>353639.37</v>
      </c>
      <c r="H132" s="149">
        <f t="shared" si="41"/>
        <v>21356.340000000004</v>
      </c>
      <c r="I132" s="149">
        <f>I121+I131</f>
        <v>-130274.29</v>
      </c>
      <c r="J132" s="191">
        <f t="shared" si="41"/>
        <v>57654.62</v>
      </c>
      <c r="K132" s="149">
        <f t="shared" si="41"/>
        <v>-4460</v>
      </c>
      <c r="L132" s="149">
        <f t="shared" si="41"/>
        <v>36355.040000000001</v>
      </c>
      <c r="M132" s="149">
        <f t="shared" si="41"/>
        <v>16839.580000000002</v>
      </c>
      <c r="N132" s="149">
        <f>N121+N131</f>
        <v>38195.919999999998</v>
      </c>
      <c r="O132" s="191">
        <f t="shared" si="41"/>
        <v>389994.41</v>
      </c>
      <c r="Q132" s="87"/>
    </row>
    <row r="133" spans="1:17" ht="13.5" thickBot="1" x14ac:dyDescent="0.25">
      <c r="A133" s="4"/>
      <c r="B133" s="41" t="s">
        <v>183</v>
      </c>
      <c r="C133" s="56"/>
      <c r="D133" s="56"/>
      <c r="E133" s="56"/>
      <c r="F133" s="56"/>
      <c r="G133" s="194"/>
      <c r="H133" s="194"/>
      <c r="I133" s="194"/>
      <c r="J133" s="194"/>
      <c r="K133" s="194"/>
      <c r="L133" s="194"/>
      <c r="M133" s="194"/>
      <c r="N133" s="194"/>
      <c r="O133" s="271">
        <f>O46-O132+O8</f>
        <v>117669.11000000007</v>
      </c>
    </row>
    <row r="134" spans="1:17" s="24" customFormat="1" x14ac:dyDescent="0.2">
      <c r="C134" s="21"/>
      <c r="D134" s="21"/>
      <c r="E134" s="21"/>
      <c r="F134" s="21"/>
    </row>
    <row r="135" spans="1:17" s="24" customFormat="1" ht="15.75" x14ac:dyDescent="0.2">
      <c r="B135" s="327" t="s">
        <v>464</v>
      </c>
      <c r="C135" s="21"/>
      <c r="D135" s="21"/>
      <c r="E135" s="21"/>
      <c r="F135" s="21"/>
      <c r="L135" s="30"/>
      <c r="M135" s="331" t="s">
        <v>462</v>
      </c>
      <c r="N135" s="331"/>
    </row>
    <row r="136" spans="1:17" s="24" customFormat="1" ht="15.75" x14ac:dyDescent="0.2">
      <c r="D136" s="21"/>
      <c r="E136" s="21"/>
      <c r="F136" s="21"/>
      <c r="M136" s="325" t="s">
        <v>463</v>
      </c>
      <c r="N136" s="26"/>
      <c r="O136" s="26"/>
    </row>
    <row r="137" spans="1:17" s="24" customFormat="1" x14ac:dyDescent="0.2">
      <c r="C137" s="21"/>
      <c r="D137" s="21"/>
      <c r="E137" s="21"/>
      <c r="F137" s="21"/>
      <c r="L137" s="36" t="s">
        <v>465</v>
      </c>
      <c r="M137" s="36"/>
    </row>
    <row r="138" spans="1:17" s="24" customFormat="1" x14ac:dyDescent="0.2">
      <c r="C138" s="21"/>
      <c r="D138" s="21"/>
      <c r="E138" s="21"/>
      <c r="F138" s="21"/>
    </row>
    <row r="139" spans="1:17" s="24" customFormat="1" x14ac:dyDescent="0.2">
      <c r="C139" s="21"/>
      <c r="D139" s="21"/>
      <c r="E139" s="21"/>
      <c r="F139" s="21"/>
    </row>
    <row r="140" spans="1:17" s="24" customFormat="1" x14ac:dyDescent="0.2">
      <c r="C140" s="21"/>
      <c r="D140" s="21"/>
      <c r="E140" s="21"/>
      <c r="F140" s="21"/>
    </row>
    <row r="141" spans="1:17" s="24" customFormat="1" x14ac:dyDescent="0.2">
      <c r="C141" s="21"/>
      <c r="D141" s="21"/>
      <c r="E141" s="21"/>
      <c r="F141" s="21"/>
    </row>
    <row r="142" spans="1:17" s="24" customFormat="1" x14ac:dyDescent="0.2">
      <c r="C142" s="21"/>
      <c r="D142" s="21"/>
      <c r="E142" s="21"/>
      <c r="F142" s="21"/>
    </row>
    <row r="143" spans="1:17" s="24" customFormat="1" x14ac:dyDescent="0.2">
      <c r="C143" s="21"/>
      <c r="D143" s="21"/>
      <c r="E143" s="21"/>
      <c r="F143" s="21"/>
    </row>
    <row r="144" spans="1:17" s="24" customFormat="1" x14ac:dyDescent="0.2">
      <c r="C144" s="21"/>
      <c r="D144" s="21"/>
      <c r="E144" s="21"/>
      <c r="F144" s="21"/>
    </row>
    <row r="145" spans="3:6" s="24" customFormat="1" x14ac:dyDescent="0.2">
      <c r="C145" s="21"/>
      <c r="D145" s="21"/>
      <c r="E145" s="21"/>
      <c r="F145" s="21"/>
    </row>
    <row r="146" spans="3:6" s="24" customFormat="1" x14ac:dyDescent="0.2">
      <c r="C146" s="148"/>
      <c r="D146" s="21"/>
      <c r="E146" s="21"/>
      <c r="F146" s="21"/>
    </row>
    <row r="147" spans="3:6" s="24" customFormat="1" x14ac:dyDescent="0.2">
      <c r="C147" s="148"/>
      <c r="D147" s="21"/>
      <c r="E147" s="21"/>
      <c r="F147" s="21"/>
    </row>
    <row r="148" spans="3:6" s="24" customFormat="1" x14ac:dyDescent="0.2">
      <c r="C148" s="148"/>
      <c r="D148" s="21"/>
      <c r="E148" s="21"/>
      <c r="F148" s="21"/>
    </row>
    <row r="149" spans="3:6" s="24" customFormat="1" x14ac:dyDescent="0.2">
      <c r="C149" s="148"/>
      <c r="D149" s="21"/>
      <c r="E149" s="21"/>
      <c r="F149" s="21"/>
    </row>
    <row r="150" spans="3:6" s="24" customFormat="1" x14ac:dyDescent="0.2">
      <c r="C150" s="21"/>
      <c r="D150" s="21"/>
      <c r="E150" s="21"/>
      <c r="F150" s="21"/>
    </row>
    <row r="151" spans="3:6" s="24" customFormat="1" x14ac:dyDescent="0.2">
      <c r="C151" s="21"/>
      <c r="D151" s="21"/>
      <c r="E151" s="21"/>
      <c r="F151" s="21"/>
    </row>
    <row r="152" spans="3:6" s="24" customFormat="1" x14ac:dyDescent="0.2">
      <c r="C152" s="21"/>
      <c r="D152" s="21"/>
      <c r="E152" s="21"/>
      <c r="F152" s="21"/>
    </row>
    <row r="153" spans="3:6" s="24" customFormat="1" x14ac:dyDescent="0.2">
      <c r="C153" s="21"/>
      <c r="D153" s="21"/>
      <c r="E153" s="21"/>
      <c r="F153" s="21"/>
    </row>
    <row r="154" spans="3:6" s="24" customFormat="1" x14ac:dyDescent="0.2">
      <c r="C154" s="21"/>
      <c r="D154" s="21"/>
      <c r="E154" s="21"/>
      <c r="F154" s="21"/>
    </row>
    <row r="155" spans="3:6" s="24" customFormat="1" x14ac:dyDescent="0.2">
      <c r="C155" s="21"/>
      <c r="D155" s="21"/>
      <c r="E155" s="21"/>
      <c r="F155" s="21"/>
    </row>
    <row r="156" spans="3:6" s="24" customFormat="1" x14ac:dyDescent="0.2">
      <c r="C156" s="21"/>
      <c r="D156" s="21"/>
      <c r="E156" s="21"/>
      <c r="F156" s="21"/>
    </row>
    <row r="157" spans="3:6" s="24" customFormat="1" x14ac:dyDescent="0.2">
      <c r="C157" s="21"/>
      <c r="D157" s="21"/>
      <c r="E157" s="21"/>
      <c r="F157" s="21"/>
    </row>
    <row r="158" spans="3:6" s="24" customFormat="1" x14ac:dyDescent="0.2">
      <c r="C158" s="21"/>
      <c r="D158" s="21"/>
      <c r="E158" s="21"/>
      <c r="F158" s="21"/>
    </row>
    <row r="159" spans="3:6" s="24" customFormat="1" x14ac:dyDescent="0.2">
      <c r="C159" s="21"/>
      <c r="D159" s="21"/>
      <c r="E159" s="21"/>
      <c r="F159" s="21"/>
    </row>
    <row r="160" spans="3:6" s="24" customFormat="1" x14ac:dyDescent="0.2">
      <c r="C160" s="21"/>
      <c r="D160" s="21"/>
      <c r="E160" s="21"/>
      <c r="F160" s="21"/>
    </row>
    <row r="161" spans="3:6" s="24" customFormat="1" x14ac:dyDescent="0.2">
      <c r="C161" s="21"/>
      <c r="D161" s="21"/>
      <c r="E161" s="21"/>
      <c r="F161" s="21"/>
    </row>
    <row r="162" spans="3:6" s="24" customFormat="1" x14ac:dyDescent="0.2">
      <c r="C162" s="21"/>
      <c r="D162" s="21"/>
      <c r="E162" s="21"/>
      <c r="F162" s="21"/>
    </row>
    <row r="163" spans="3:6" s="24" customFormat="1" x14ac:dyDescent="0.2">
      <c r="C163" s="21"/>
      <c r="D163" s="21"/>
      <c r="E163" s="21"/>
      <c r="F163" s="21"/>
    </row>
    <row r="164" spans="3:6" s="24" customFormat="1" x14ac:dyDescent="0.2">
      <c r="C164" s="21"/>
      <c r="D164" s="21"/>
      <c r="E164" s="21"/>
      <c r="F164" s="21"/>
    </row>
    <row r="165" spans="3:6" s="24" customFormat="1" x14ac:dyDescent="0.2">
      <c r="C165" s="21"/>
      <c r="D165" s="21"/>
      <c r="E165" s="21"/>
      <c r="F165" s="21"/>
    </row>
    <row r="166" spans="3:6" s="24" customFormat="1" x14ac:dyDescent="0.2">
      <c r="C166" s="21"/>
      <c r="D166" s="21"/>
      <c r="E166" s="21"/>
      <c r="F166" s="21"/>
    </row>
    <row r="167" spans="3:6" s="24" customFormat="1" x14ac:dyDescent="0.2">
      <c r="C167" s="21"/>
      <c r="D167" s="21"/>
      <c r="E167" s="21"/>
      <c r="F167" s="21"/>
    </row>
    <row r="168" spans="3:6" s="24" customFormat="1" x14ac:dyDescent="0.2">
      <c r="C168" s="21"/>
      <c r="D168" s="21"/>
      <c r="E168" s="21"/>
      <c r="F168" s="21"/>
    </row>
    <row r="169" spans="3:6" s="24" customFormat="1" x14ac:dyDescent="0.2">
      <c r="C169" s="21"/>
      <c r="D169" s="21"/>
      <c r="E169" s="21"/>
      <c r="F169" s="21"/>
    </row>
    <row r="170" spans="3:6" s="24" customFormat="1" x14ac:dyDescent="0.2">
      <c r="C170" s="21"/>
      <c r="D170" s="21"/>
      <c r="E170" s="21"/>
      <c r="F170" s="21"/>
    </row>
    <row r="171" spans="3:6" s="24" customFormat="1" x14ac:dyDescent="0.2">
      <c r="C171" s="21"/>
      <c r="D171" s="21"/>
      <c r="E171" s="21"/>
      <c r="F171" s="21"/>
    </row>
    <row r="172" spans="3:6" s="24" customFormat="1" x14ac:dyDescent="0.2">
      <c r="C172" s="21"/>
      <c r="D172" s="21"/>
      <c r="E172" s="21"/>
      <c r="F172" s="21"/>
    </row>
    <row r="173" spans="3:6" s="24" customFormat="1" x14ac:dyDescent="0.2">
      <c r="C173" s="21"/>
      <c r="D173" s="21"/>
      <c r="E173" s="21"/>
      <c r="F173" s="21"/>
    </row>
    <row r="174" spans="3:6" s="24" customFormat="1" x14ac:dyDescent="0.2">
      <c r="C174" s="21"/>
      <c r="D174" s="21"/>
      <c r="E174" s="21"/>
      <c r="F174" s="21"/>
    </row>
    <row r="175" spans="3:6" s="24" customFormat="1" x14ac:dyDescent="0.2">
      <c r="C175" s="21"/>
      <c r="D175" s="21"/>
      <c r="E175" s="21"/>
      <c r="F175" s="21"/>
    </row>
    <row r="176" spans="3:6" s="24" customFormat="1" x14ac:dyDescent="0.2">
      <c r="C176" s="21"/>
      <c r="D176" s="21"/>
      <c r="E176" s="21"/>
      <c r="F176" s="21"/>
    </row>
    <row r="177" spans="3:6" s="24" customFormat="1" x14ac:dyDescent="0.2">
      <c r="C177" s="21"/>
      <c r="D177" s="21"/>
      <c r="E177" s="21"/>
      <c r="F177" s="21"/>
    </row>
    <row r="178" spans="3:6" s="24" customFormat="1" x14ac:dyDescent="0.2">
      <c r="C178" s="21"/>
      <c r="D178" s="21"/>
      <c r="E178" s="21"/>
      <c r="F178" s="21"/>
    </row>
    <row r="179" spans="3:6" s="24" customFormat="1" x14ac:dyDescent="0.2">
      <c r="C179" s="21"/>
      <c r="D179" s="21"/>
      <c r="E179" s="21"/>
      <c r="F179" s="21"/>
    </row>
    <row r="180" spans="3:6" s="24" customFormat="1" x14ac:dyDescent="0.2">
      <c r="C180" s="21"/>
      <c r="D180" s="21"/>
      <c r="E180" s="21"/>
      <c r="F180" s="21"/>
    </row>
    <row r="181" spans="3:6" s="24" customFormat="1" x14ac:dyDescent="0.2">
      <c r="C181" s="21"/>
      <c r="D181" s="21"/>
      <c r="E181" s="21"/>
      <c r="F181" s="21"/>
    </row>
    <row r="182" spans="3:6" s="24" customFormat="1" x14ac:dyDescent="0.2">
      <c r="C182" s="21"/>
      <c r="D182" s="21"/>
      <c r="E182" s="21"/>
      <c r="F182" s="21"/>
    </row>
    <row r="183" spans="3:6" s="24" customFormat="1" x14ac:dyDescent="0.2">
      <c r="C183" s="21"/>
      <c r="D183" s="21"/>
      <c r="E183" s="21"/>
      <c r="F183" s="21"/>
    </row>
    <row r="184" spans="3:6" s="24" customFormat="1" x14ac:dyDescent="0.2">
      <c r="C184" s="21"/>
      <c r="D184" s="21"/>
      <c r="E184" s="21"/>
      <c r="F184" s="21"/>
    </row>
    <row r="185" spans="3:6" s="24" customFormat="1" x14ac:dyDescent="0.2">
      <c r="C185" s="21"/>
      <c r="D185" s="21"/>
      <c r="E185" s="21"/>
      <c r="F185" s="21"/>
    </row>
    <row r="186" spans="3:6" s="24" customFormat="1" x14ac:dyDescent="0.2">
      <c r="C186" s="21"/>
      <c r="D186" s="21"/>
      <c r="E186" s="21"/>
      <c r="F186" s="21"/>
    </row>
    <row r="187" spans="3:6" s="24" customFormat="1" x14ac:dyDescent="0.2">
      <c r="C187" s="21"/>
      <c r="D187" s="21"/>
      <c r="E187" s="21"/>
      <c r="F187" s="21"/>
    </row>
    <row r="188" spans="3:6" s="24" customFormat="1" x14ac:dyDescent="0.2">
      <c r="C188" s="21"/>
      <c r="D188" s="21"/>
      <c r="E188" s="21"/>
      <c r="F188" s="21"/>
    </row>
    <row r="189" spans="3:6" s="24" customFormat="1" x14ac:dyDescent="0.2">
      <c r="C189" s="21"/>
      <c r="D189" s="21"/>
      <c r="E189" s="21"/>
      <c r="F189" s="21"/>
    </row>
    <row r="190" spans="3:6" s="24" customFormat="1" x14ac:dyDescent="0.2">
      <c r="C190" s="21"/>
      <c r="D190" s="21"/>
      <c r="E190" s="21"/>
      <c r="F190" s="21"/>
    </row>
    <row r="191" spans="3:6" s="24" customFormat="1" x14ac:dyDescent="0.2">
      <c r="C191" s="21"/>
      <c r="D191" s="21"/>
      <c r="E191" s="21"/>
      <c r="F191" s="21"/>
    </row>
    <row r="192" spans="3:6" s="24" customFormat="1" x14ac:dyDescent="0.2">
      <c r="C192" s="21"/>
      <c r="D192" s="21"/>
      <c r="E192" s="21"/>
      <c r="F192" s="21"/>
    </row>
    <row r="193" spans="3:6" s="24" customFormat="1" x14ac:dyDescent="0.2">
      <c r="C193" s="21"/>
      <c r="D193" s="21"/>
      <c r="E193" s="21"/>
      <c r="F193" s="21"/>
    </row>
    <row r="194" spans="3:6" s="24" customFormat="1" x14ac:dyDescent="0.2">
      <c r="C194" s="21"/>
      <c r="D194" s="21"/>
      <c r="E194" s="21"/>
      <c r="F194" s="21"/>
    </row>
    <row r="195" spans="3:6" s="24" customFormat="1" x14ac:dyDescent="0.2">
      <c r="C195" s="21"/>
      <c r="D195" s="21"/>
      <c r="E195" s="21"/>
      <c r="F195" s="21"/>
    </row>
    <row r="196" spans="3:6" s="24" customFormat="1" x14ac:dyDescent="0.2">
      <c r="C196" s="21"/>
      <c r="D196" s="21"/>
      <c r="E196" s="21"/>
      <c r="F196" s="21"/>
    </row>
    <row r="197" spans="3:6" s="24" customFormat="1" x14ac:dyDescent="0.2">
      <c r="C197" s="21"/>
      <c r="D197" s="21"/>
      <c r="E197" s="21"/>
      <c r="F197" s="21"/>
    </row>
    <row r="198" spans="3:6" s="24" customFormat="1" x14ac:dyDescent="0.2">
      <c r="C198" s="21"/>
      <c r="D198" s="21"/>
      <c r="E198" s="21"/>
      <c r="F198" s="21"/>
    </row>
    <row r="199" spans="3:6" s="24" customFormat="1" x14ac:dyDescent="0.2">
      <c r="C199" s="21"/>
      <c r="D199" s="21"/>
      <c r="E199" s="21"/>
      <c r="F199" s="21"/>
    </row>
    <row r="200" spans="3:6" s="24" customFormat="1" x14ac:dyDescent="0.2">
      <c r="C200" s="21"/>
      <c r="D200" s="21"/>
      <c r="E200" s="21"/>
      <c r="F200" s="21"/>
    </row>
    <row r="201" spans="3:6" s="24" customFormat="1" x14ac:dyDescent="0.2">
      <c r="C201" s="21"/>
      <c r="D201" s="21"/>
      <c r="E201" s="21"/>
      <c r="F201" s="21"/>
    </row>
    <row r="202" spans="3:6" s="24" customFormat="1" x14ac:dyDescent="0.2">
      <c r="C202" s="21"/>
      <c r="D202" s="21"/>
      <c r="E202" s="21"/>
      <c r="F202" s="21"/>
    </row>
    <row r="203" spans="3:6" s="24" customFormat="1" x14ac:dyDescent="0.2">
      <c r="C203" s="21"/>
      <c r="D203" s="21"/>
      <c r="E203" s="21"/>
      <c r="F203" s="21"/>
    </row>
    <row r="204" spans="3:6" s="24" customFormat="1" x14ac:dyDescent="0.2">
      <c r="C204" s="21"/>
      <c r="D204" s="21"/>
      <c r="E204" s="21"/>
      <c r="F204" s="21"/>
    </row>
    <row r="205" spans="3:6" s="24" customFormat="1" x14ac:dyDescent="0.2">
      <c r="C205" s="21"/>
      <c r="D205" s="21"/>
      <c r="E205" s="21"/>
      <c r="F205" s="21"/>
    </row>
    <row r="206" spans="3:6" s="24" customFormat="1" x14ac:dyDescent="0.2">
      <c r="C206" s="21"/>
      <c r="D206" s="21"/>
      <c r="E206" s="21"/>
      <c r="F206" s="21"/>
    </row>
    <row r="207" spans="3:6" s="24" customFormat="1" x14ac:dyDescent="0.2">
      <c r="C207" s="21"/>
      <c r="D207" s="21"/>
      <c r="E207" s="21"/>
      <c r="F207" s="21"/>
    </row>
    <row r="208" spans="3:6" s="24" customFormat="1" x14ac:dyDescent="0.2">
      <c r="C208" s="21"/>
      <c r="D208" s="21"/>
      <c r="E208" s="21"/>
      <c r="F208" s="21"/>
    </row>
    <row r="209" spans="3:6" s="24" customFormat="1" x14ac:dyDescent="0.2">
      <c r="C209" s="21"/>
      <c r="D209" s="21"/>
      <c r="E209" s="21"/>
      <c r="F209" s="21"/>
    </row>
    <row r="210" spans="3:6" s="24" customFormat="1" x14ac:dyDescent="0.2">
      <c r="C210" s="21"/>
      <c r="D210" s="21"/>
      <c r="E210" s="21"/>
      <c r="F210" s="21"/>
    </row>
    <row r="211" spans="3:6" s="24" customFormat="1" x14ac:dyDescent="0.2">
      <c r="C211" s="21"/>
      <c r="D211" s="21"/>
      <c r="E211" s="21"/>
      <c r="F211" s="21"/>
    </row>
    <row r="212" spans="3:6" s="24" customFormat="1" x14ac:dyDescent="0.2">
      <c r="C212" s="21"/>
      <c r="D212" s="21"/>
      <c r="E212" s="21"/>
      <c r="F212" s="21"/>
    </row>
    <row r="213" spans="3:6" s="24" customFormat="1" x14ac:dyDescent="0.2">
      <c r="C213" s="21"/>
      <c r="D213" s="21"/>
      <c r="E213" s="21"/>
      <c r="F213" s="21"/>
    </row>
    <row r="214" spans="3:6" s="24" customFormat="1" x14ac:dyDescent="0.2">
      <c r="C214" s="21"/>
      <c r="D214" s="21"/>
      <c r="E214" s="21"/>
      <c r="F214" s="21"/>
    </row>
    <row r="215" spans="3:6" s="24" customFormat="1" x14ac:dyDescent="0.2">
      <c r="C215" s="21"/>
      <c r="D215" s="21"/>
      <c r="E215" s="21"/>
      <c r="F215" s="21"/>
    </row>
    <row r="216" spans="3:6" s="24" customFormat="1" x14ac:dyDescent="0.2">
      <c r="C216" s="21"/>
      <c r="D216" s="21"/>
      <c r="E216" s="21"/>
      <c r="F216" s="21"/>
    </row>
    <row r="217" spans="3:6" s="24" customFormat="1" x14ac:dyDescent="0.2">
      <c r="C217" s="21"/>
      <c r="D217" s="21"/>
      <c r="E217" s="21"/>
      <c r="F217" s="21"/>
    </row>
    <row r="218" spans="3:6" s="24" customFormat="1" x14ac:dyDescent="0.2">
      <c r="C218" s="21"/>
      <c r="D218" s="21"/>
      <c r="E218" s="21"/>
      <c r="F218" s="21"/>
    </row>
    <row r="219" spans="3:6" s="24" customFormat="1" x14ac:dyDescent="0.2">
      <c r="C219" s="21"/>
      <c r="D219" s="21"/>
      <c r="E219" s="21"/>
      <c r="F219" s="21"/>
    </row>
    <row r="220" spans="3:6" s="24" customFormat="1" x14ac:dyDescent="0.2">
      <c r="C220" s="21"/>
      <c r="D220" s="21"/>
      <c r="E220" s="21"/>
      <c r="F220" s="21"/>
    </row>
    <row r="221" spans="3:6" s="24" customFormat="1" x14ac:dyDescent="0.2">
      <c r="C221" s="21"/>
      <c r="D221" s="21"/>
      <c r="E221" s="21"/>
      <c r="F221" s="21"/>
    </row>
    <row r="222" spans="3:6" s="24" customFormat="1" x14ac:dyDescent="0.2">
      <c r="C222" s="21"/>
      <c r="D222" s="21"/>
      <c r="E222" s="21"/>
      <c r="F222" s="21"/>
    </row>
    <row r="223" spans="3:6" s="24" customFormat="1" x14ac:dyDescent="0.2">
      <c r="C223" s="21"/>
      <c r="D223" s="21"/>
      <c r="E223" s="21"/>
      <c r="F223" s="21"/>
    </row>
    <row r="224" spans="3:6" s="24" customFormat="1" x14ac:dyDescent="0.2">
      <c r="C224" s="21"/>
      <c r="D224" s="21"/>
      <c r="E224" s="21"/>
      <c r="F224" s="21"/>
    </row>
    <row r="225" spans="3:6" s="24" customFormat="1" x14ac:dyDescent="0.2">
      <c r="C225" s="21"/>
      <c r="D225" s="21"/>
      <c r="E225" s="21"/>
      <c r="F225" s="21"/>
    </row>
    <row r="226" spans="3:6" s="24" customFormat="1" x14ac:dyDescent="0.2">
      <c r="C226" s="21"/>
      <c r="D226" s="21"/>
      <c r="E226" s="21"/>
      <c r="F226" s="21"/>
    </row>
    <row r="227" spans="3:6" s="24" customFormat="1" x14ac:dyDescent="0.2">
      <c r="C227" s="21"/>
      <c r="D227" s="21"/>
      <c r="E227" s="21"/>
      <c r="F227" s="21"/>
    </row>
    <row r="228" spans="3:6" s="24" customFormat="1" x14ac:dyDescent="0.2">
      <c r="C228" s="21"/>
      <c r="D228" s="21"/>
      <c r="E228" s="21"/>
      <c r="F228" s="21"/>
    </row>
    <row r="229" spans="3:6" s="24" customFormat="1" x14ac:dyDescent="0.2">
      <c r="C229" s="21"/>
      <c r="D229" s="21"/>
      <c r="E229" s="21"/>
      <c r="F229" s="21"/>
    </row>
    <row r="230" spans="3:6" s="24" customFormat="1" x14ac:dyDescent="0.2">
      <c r="C230" s="21"/>
      <c r="D230" s="21"/>
      <c r="E230" s="21"/>
      <c r="F230" s="21"/>
    </row>
    <row r="231" spans="3:6" s="24" customFormat="1" x14ac:dyDescent="0.2">
      <c r="C231" s="21"/>
      <c r="D231" s="21"/>
      <c r="E231" s="21"/>
      <c r="F231" s="21"/>
    </row>
    <row r="232" spans="3:6" s="24" customFormat="1" x14ac:dyDescent="0.2">
      <c r="C232" s="21"/>
      <c r="D232" s="21"/>
      <c r="E232" s="21"/>
      <c r="F232" s="21"/>
    </row>
    <row r="233" spans="3:6" s="24" customFormat="1" x14ac:dyDescent="0.2">
      <c r="C233" s="21"/>
      <c r="D233" s="21"/>
      <c r="E233" s="21"/>
      <c r="F233" s="21"/>
    </row>
    <row r="234" spans="3:6" s="24" customFormat="1" x14ac:dyDescent="0.2">
      <c r="C234" s="21"/>
      <c r="D234" s="21"/>
      <c r="E234" s="21"/>
      <c r="F234" s="21"/>
    </row>
    <row r="235" spans="3:6" s="24" customFormat="1" x14ac:dyDescent="0.2">
      <c r="C235" s="21"/>
      <c r="D235" s="21"/>
      <c r="E235" s="21"/>
      <c r="F235" s="21"/>
    </row>
    <row r="236" spans="3:6" s="24" customFormat="1" x14ac:dyDescent="0.2">
      <c r="C236" s="21"/>
      <c r="D236" s="21"/>
      <c r="E236" s="21"/>
      <c r="F236" s="21"/>
    </row>
    <row r="237" spans="3:6" s="24" customFormat="1" x14ac:dyDescent="0.2">
      <c r="C237" s="21"/>
      <c r="D237" s="21"/>
      <c r="E237" s="21"/>
      <c r="F237" s="21"/>
    </row>
    <row r="238" spans="3:6" s="24" customFormat="1" x14ac:dyDescent="0.2">
      <c r="C238" s="21"/>
      <c r="D238" s="21"/>
      <c r="E238" s="21"/>
      <c r="F238" s="21"/>
    </row>
    <row r="239" spans="3:6" s="24" customFormat="1" x14ac:dyDescent="0.2">
      <c r="C239" s="21"/>
      <c r="D239" s="21"/>
      <c r="E239" s="21"/>
      <c r="F239" s="21"/>
    </row>
    <row r="240" spans="3:6" s="24" customFormat="1" x14ac:dyDescent="0.2">
      <c r="C240" s="21"/>
      <c r="D240" s="21"/>
      <c r="E240" s="21"/>
      <c r="F240" s="21"/>
    </row>
    <row r="241" spans="3:6" s="24" customFormat="1" x14ac:dyDescent="0.2">
      <c r="C241" s="21"/>
      <c r="D241" s="21"/>
      <c r="E241" s="21"/>
      <c r="F241" s="21"/>
    </row>
    <row r="242" spans="3:6" s="24" customFormat="1" x14ac:dyDescent="0.2">
      <c r="C242" s="21"/>
      <c r="D242" s="21"/>
      <c r="E242" s="21"/>
      <c r="F242" s="21"/>
    </row>
    <row r="243" spans="3:6" s="24" customFormat="1" x14ac:dyDescent="0.2">
      <c r="C243" s="21"/>
      <c r="D243" s="21"/>
      <c r="E243" s="21"/>
      <c r="F243" s="21"/>
    </row>
    <row r="244" spans="3:6" s="24" customFormat="1" x14ac:dyDescent="0.2">
      <c r="C244" s="21"/>
      <c r="D244" s="21"/>
      <c r="E244" s="21"/>
      <c r="F244" s="21"/>
    </row>
    <row r="245" spans="3:6" s="24" customFormat="1" x14ac:dyDescent="0.2">
      <c r="C245" s="21"/>
      <c r="D245" s="21"/>
      <c r="E245" s="21"/>
      <c r="F245" s="21"/>
    </row>
    <row r="246" spans="3:6" s="24" customFormat="1" x14ac:dyDescent="0.2">
      <c r="C246" s="21"/>
      <c r="D246" s="21"/>
      <c r="E246" s="21"/>
      <c r="F246" s="21"/>
    </row>
    <row r="247" spans="3:6" s="24" customFormat="1" x14ac:dyDescent="0.2">
      <c r="C247" s="21"/>
      <c r="D247" s="21"/>
      <c r="E247" s="21"/>
      <c r="F247" s="21"/>
    </row>
    <row r="248" spans="3:6" s="24" customFormat="1" x14ac:dyDescent="0.2">
      <c r="C248" s="21"/>
      <c r="D248" s="21"/>
      <c r="E248" s="21"/>
      <c r="F248" s="21"/>
    </row>
    <row r="249" spans="3:6" s="24" customFormat="1" x14ac:dyDescent="0.2">
      <c r="C249" s="21"/>
      <c r="D249" s="21"/>
      <c r="E249" s="21"/>
      <c r="F249" s="21"/>
    </row>
    <row r="250" spans="3:6" s="24" customFormat="1" x14ac:dyDescent="0.2">
      <c r="C250" s="21"/>
      <c r="D250" s="21"/>
      <c r="E250" s="21"/>
      <c r="F250" s="21"/>
    </row>
    <row r="251" spans="3:6" s="24" customFormat="1" x14ac:dyDescent="0.2">
      <c r="C251" s="21"/>
      <c r="D251" s="21"/>
      <c r="E251" s="21"/>
      <c r="F251" s="21"/>
    </row>
    <row r="252" spans="3:6" s="24" customFormat="1" x14ac:dyDescent="0.2">
      <c r="C252" s="21"/>
      <c r="D252" s="21"/>
      <c r="E252" s="21"/>
      <c r="F252" s="21"/>
    </row>
    <row r="253" spans="3:6" s="24" customFormat="1" x14ac:dyDescent="0.2">
      <c r="C253" s="21"/>
      <c r="D253" s="21"/>
      <c r="E253" s="21"/>
      <c r="F253" s="21"/>
    </row>
    <row r="254" spans="3:6" s="24" customFormat="1" x14ac:dyDescent="0.2">
      <c r="C254" s="21"/>
      <c r="D254" s="21"/>
      <c r="E254" s="21"/>
      <c r="F254" s="21"/>
    </row>
    <row r="255" spans="3:6" s="24" customFormat="1" x14ac:dyDescent="0.2">
      <c r="C255" s="21"/>
      <c r="D255" s="21"/>
      <c r="E255" s="21"/>
      <c r="F255" s="21"/>
    </row>
    <row r="256" spans="3:6" s="24" customFormat="1" x14ac:dyDescent="0.2">
      <c r="C256" s="21"/>
      <c r="D256" s="21"/>
      <c r="E256" s="21"/>
      <c r="F256" s="21"/>
    </row>
    <row r="257" spans="3:6" s="24" customFormat="1" x14ac:dyDescent="0.2">
      <c r="C257" s="21"/>
      <c r="D257" s="21"/>
      <c r="E257" s="21"/>
      <c r="F257" s="21"/>
    </row>
    <row r="258" spans="3:6" s="24" customFormat="1" x14ac:dyDescent="0.2">
      <c r="C258" s="21"/>
      <c r="D258" s="21"/>
      <c r="E258" s="21"/>
      <c r="F258" s="21"/>
    </row>
    <row r="259" spans="3:6" s="24" customFormat="1" x14ac:dyDescent="0.2">
      <c r="C259" s="21"/>
      <c r="D259" s="21"/>
      <c r="E259" s="21"/>
      <c r="F259" s="21"/>
    </row>
    <row r="260" spans="3:6" s="24" customFormat="1" x14ac:dyDescent="0.2">
      <c r="C260" s="21"/>
      <c r="D260" s="21"/>
      <c r="E260" s="21"/>
      <c r="F260" s="21"/>
    </row>
    <row r="261" spans="3:6" s="24" customFormat="1" x14ac:dyDescent="0.2">
      <c r="C261" s="21"/>
      <c r="D261" s="21"/>
      <c r="E261" s="21"/>
      <c r="F261" s="21"/>
    </row>
    <row r="262" spans="3:6" s="24" customFormat="1" x14ac:dyDescent="0.2">
      <c r="C262" s="21"/>
      <c r="D262" s="21"/>
      <c r="E262" s="21"/>
      <c r="F262" s="21"/>
    </row>
    <row r="263" spans="3:6" s="24" customFormat="1" x14ac:dyDescent="0.2">
      <c r="C263" s="21"/>
      <c r="D263" s="21"/>
      <c r="E263" s="21"/>
      <c r="F263" s="21"/>
    </row>
    <row r="264" spans="3:6" s="24" customFormat="1" x14ac:dyDescent="0.2">
      <c r="C264" s="21"/>
      <c r="D264" s="21"/>
      <c r="E264" s="21"/>
      <c r="F264" s="21"/>
    </row>
    <row r="265" spans="3:6" s="24" customFormat="1" x14ac:dyDescent="0.2">
      <c r="C265" s="21"/>
      <c r="D265" s="21"/>
      <c r="E265" s="21"/>
      <c r="F265" s="21"/>
    </row>
    <row r="266" spans="3:6" s="24" customFormat="1" x14ac:dyDescent="0.2">
      <c r="C266" s="21"/>
      <c r="D266" s="21"/>
      <c r="E266" s="21"/>
      <c r="F266" s="21"/>
    </row>
    <row r="267" spans="3:6" s="24" customFormat="1" x14ac:dyDescent="0.2">
      <c r="C267" s="21"/>
      <c r="D267" s="21"/>
      <c r="E267" s="21"/>
      <c r="F267" s="21"/>
    </row>
    <row r="268" spans="3:6" s="24" customFormat="1" x14ac:dyDescent="0.2">
      <c r="C268" s="21"/>
      <c r="D268" s="21"/>
      <c r="E268" s="21"/>
      <c r="F268" s="21"/>
    </row>
    <row r="269" spans="3:6" s="24" customFormat="1" x14ac:dyDescent="0.2">
      <c r="C269" s="21"/>
      <c r="D269" s="21"/>
      <c r="E269" s="21"/>
      <c r="F269" s="21"/>
    </row>
    <row r="270" spans="3:6" s="24" customFormat="1" x14ac:dyDescent="0.2">
      <c r="C270" s="21"/>
      <c r="D270" s="21"/>
      <c r="E270" s="21"/>
      <c r="F270" s="21"/>
    </row>
    <row r="271" spans="3:6" s="24" customFormat="1" x14ac:dyDescent="0.2">
      <c r="C271" s="21"/>
      <c r="D271" s="21"/>
      <c r="E271" s="21"/>
      <c r="F271" s="21"/>
    </row>
    <row r="272" spans="3:6" s="24" customFormat="1" x14ac:dyDescent="0.2">
      <c r="C272" s="21"/>
      <c r="D272" s="21"/>
      <c r="E272" s="21"/>
      <c r="F272" s="21"/>
    </row>
    <row r="273" spans="3:6" s="24" customFormat="1" x14ac:dyDescent="0.2">
      <c r="C273" s="21"/>
      <c r="D273" s="21"/>
      <c r="E273" s="21"/>
      <c r="F273" s="21"/>
    </row>
    <row r="274" spans="3:6" s="24" customFormat="1" x14ac:dyDescent="0.2">
      <c r="C274" s="21"/>
      <c r="D274" s="21"/>
      <c r="E274" s="21"/>
      <c r="F274" s="21"/>
    </row>
    <row r="275" spans="3:6" s="24" customFormat="1" x14ac:dyDescent="0.2">
      <c r="C275" s="21"/>
      <c r="D275" s="21"/>
      <c r="E275" s="21"/>
      <c r="F275" s="21"/>
    </row>
    <row r="276" spans="3:6" s="24" customFormat="1" x14ac:dyDescent="0.2">
      <c r="C276" s="21"/>
      <c r="D276" s="21"/>
      <c r="E276" s="21"/>
      <c r="F276" s="21"/>
    </row>
    <row r="277" spans="3:6" s="24" customFormat="1" x14ac:dyDescent="0.2">
      <c r="C277" s="21"/>
      <c r="D277" s="21"/>
      <c r="E277" s="21"/>
      <c r="F277" s="21"/>
    </row>
    <row r="278" spans="3:6" s="24" customFormat="1" x14ac:dyDescent="0.2">
      <c r="C278" s="21"/>
      <c r="D278" s="21"/>
      <c r="E278" s="21"/>
      <c r="F278" s="21"/>
    </row>
    <row r="279" spans="3:6" s="24" customFormat="1" x14ac:dyDescent="0.2">
      <c r="C279" s="21"/>
      <c r="D279" s="21"/>
      <c r="E279" s="21"/>
      <c r="F279" s="21"/>
    </row>
    <row r="280" spans="3:6" s="24" customFormat="1" x14ac:dyDescent="0.2">
      <c r="C280" s="21"/>
      <c r="D280" s="21"/>
      <c r="E280" s="21"/>
      <c r="F280" s="21"/>
    </row>
    <row r="281" spans="3:6" s="24" customFormat="1" x14ac:dyDescent="0.2">
      <c r="C281" s="21"/>
      <c r="D281" s="21"/>
      <c r="E281" s="21"/>
      <c r="F281" s="21"/>
    </row>
    <row r="282" spans="3:6" s="24" customFormat="1" x14ac:dyDescent="0.2">
      <c r="C282" s="21"/>
      <c r="D282" s="21"/>
      <c r="E282" s="21"/>
      <c r="F282" s="21"/>
    </row>
    <row r="283" spans="3:6" s="24" customFormat="1" x14ac:dyDescent="0.2">
      <c r="C283" s="21"/>
      <c r="D283" s="21"/>
      <c r="E283" s="21"/>
      <c r="F283" s="21"/>
    </row>
    <row r="284" spans="3:6" s="24" customFormat="1" x14ac:dyDescent="0.2">
      <c r="C284" s="21"/>
      <c r="D284" s="21"/>
      <c r="E284" s="21"/>
      <c r="F284" s="21"/>
    </row>
    <row r="285" spans="3:6" s="24" customFormat="1" x14ac:dyDescent="0.2">
      <c r="C285" s="21"/>
      <c r="D285" s="21"/>
      <c r="E285" s="21"/>
      <c r="F285" s="21"/>
    </row>
    <row r="286" spans="3:6" s="24" customFormat="1" x14ac:dyDescent="0.2">
      <c r="C286" s="21"/>
      <c r="D286" s="21"/>
      <c r="E286" s="21"/>
      <c r="F286" s="21"/>
    </row>
    <row r="287" spans="3:6" s="24" customFormat="1" x14ac:dyDescent="0.2">
      <c r="C287" s="21"/>
      <c r="D287" s="21"/>
      <c r="E287" s="21"/>
      <c r="F287" s="21"/>
    </row>
    <row r="288" spans="3:6" s="24" customFormat="1" x14ac:dyDescent="0.2">
      <c r="C288" s="21"/>
      <c r="D288" s="21"/>
      <c r="E288" s="21"/>
      <c r="F288" s="21"/>
    </row>
    <row r="289" spans="3:6" s="24" customFormat="1" x14ac:dyDescent="0.2">
      <c r="C289" s="21"/>
      <c r="D289" s="21"/>
      <c r="E289" s="21"/>
      <c r="F289" s="21"/>
    </row>
    <row r="290" spans="3:6" s="24" customFormat="1" x14ac:dyDescent="0.2">
      <c r="C290" s="21"/>
      <c r="D290" s="21"/>
      <c r="E290" s="21"/>
      <c r="F290" s="21"/>
    </row>
    <row r="291" spans="3:6" s="24" customFormat="1" x14ac:dyDescent="0.2">
      <c r="C291" s="21"/>
      <c r="D291" s="21"/>
      <c r="E291" s="21"/>
      <c r="F291" s="21"/>
    </row>
    <row r="292" spans="3:6" s="24" customFormat="1" x14ac:dyDescent="0.2">
      <c r="C292" s="21"/>
      <c r="D292" s="21"/>
      <c r="E292" s="21"/>
      <c r="F292" s="21"/>
    </row>
    <row r="293" spans="3:6" s="24" customFormat="1" x14ac:dyDescent="0.2">
      <c r="C293" s="21"/>
      <c r="D293" s="21"/>
      <c r="E293" s="21"/>
      <c r="F293" s="21"/>
    </row>
    <row r="294" spans="3:6" s="24" customFormat="1" x14ac:dyDescent="0.2">
      <c r="C294" s="21"/>
      <c r="D294" s="21"/>
      <c r="E294" s="21"/>
      <c r="F294" s="21"/>
    </row>
    <row r="295" spans="3:6" s="24" customFormat="1" x14ac:dyDescent="0.2">
      <c r="C295" s="21"/>
      <c r="D295" s="21"/>
      <c r="E295" s="21"/>
      <c r="F295" s="21"/>
    </row>
    <row r="296" spans="3:6" s="24" customFormat="1" x14ac:dyDescent="0.2">
      <c r="C296" s="21"/>
      <c r="D296" s="21"/>
      <c r="E296" s="21"/>
      <c r="F296" s="21"/>
    </row>
    <row r="297" spans="3:6" s="24" customFormat="1" x14ac:dyDescent="0.2">
      <c r="C297" s="21"/>
      <c r="D297" s="21"/>
      <c r="E297" s="21"/>
      <c r="F297" s="21"/>
    </row>
    <row r="298" spans="3:6" s="24" customFormat="1" x14ac:dyDescent="0.2">
      <c r="C298" s="21"/>
      <c r="D298" s="21"/>
      <c r="E298" s="21"/>
      <c r="F298" s="21"/>
    </row>
    <row r="299" spans="3:6" s="24" customFormat="1" x14ac:dyDescent="0.2">
      <c r="C299" s="21"/>
      <c r="D299" s="21"/>
      <c r="E299" s="21"/>
      <c r="F299" s="21"/>
    </row>
    <row r="300" spans="3:6" s="24" customFormat="1" x14ac:dyDescent="0.2">
      <c r="C300" s="21"/>
      <c r="D300" s="21"/>
      <c r="E300" s="21"/>
      <c r="F300" s="21"/>
    </row>
    <row r="301" spans="3:6" s="24" customFormat="1" x14ac:dyDescent="0.2">
      <c r="C301" s="21"/>
      <c r="D301" s="21"/>
      <c r="E301" s="21"/>
      <c r="F301" s="21"/>
    </row>
    <row r="302" spans="3:6" s="24" customFormat="1" x14ac:dyDescent="0.2">
      <c r="C302" s="21"/>
      <c r="D302" s="21"/>
      <c r="E302" s="21"/>
      <c r="F302" s="21"/>
    </row>
    <row r="303" spans="3:6" s="24" customFormat="1" x14ac:dyDescent="0.2">
      <c r="C303" s="21"/>
      <c r="D303" s="21"/>
      <c r="E303" s="21"/>
      <c r="F303" s="21"/>
    </row>
    <row r="304" spans="3:6" s="24" customFormat="1" x14ac:dyDescent="0.2">
      <c r="C304" s="21"/>
      <c r="D304" s="21"/>
      <c r="E304" s="21"/>
      <c r="F304" s="21"/>
    </row>
    <row r="305" spans="3:6" s="24" customFormat="1" x14ac:dyDescent="0.2">
      <c r="C305" s="21"/>
      <c r="D305" s="21"/>
      <c r="E305" s="21"/>
      <c r="F305" s="21"/>
    </row>
    <row r="306" spans="3:6" s="24" customFormat="1" x14ac:dyDescent="0.2">
      <c r="C306" s="21"/>
      <c r="D306" s="21"/>
      <c r="E306" s="21"/>
      <c r="F306" s="21"/>
    </row>
    <row r="307" spans="3:6" s="24" customFormat="1" x14ac:dyDescent="0.2">
      <c r="C307" s="21"/>
      <c r="D307" s="21"/>
      <c r="E307" s="21"/>
      <c r="F307" s="21"/>
    </row>
    <row r="308" spans="3:6" s="24" customFormat="1" x14ac:dyDescent="0.2">
      <c r="C308" s="21"/>
      <c r="D308" s="21"/>
      <c r="E308" s="21"/>
      <c r="F308" s="21"/>
    </row>
    <row r="309" spans="3:6" s="24" customFormat="1" x14ac:dyDescent="0.2">
      <c r="C309" s="21"/>
      <c r="D309" s="21"/>
      <c r="E309" s="21"/>
      <c r="F309" s="21"/>
    </row>
    <row r="310" spans="3:6" s="24" customFormat="1" x14ac:dyDescent="0.2">
      <c r="C310" s="21"/>
      <c r="D310" s="21"/>
      <c r="E310" s="21"/>
      <c r="F310" s="21"/>
    </row>
    <row r="311" spans="3:6" s="24" customFormat="1" x14ac:dyDescent="0.2">
      <c r="C311" s="21"/>
      <c r="D311" s="21"/>
      <c r="E311" s="21"/>
      <c r="F311" s="21"/>
    </row>
    <row r="312" spans="3:6" s="24" customFormat="1" x14ac:dyDescent="0.2">
      <c r="C312" s="21"/>
      <c r="D312" s="21"/>
      <c r="E312" s="21"/>
      <c r="F312" s="21"/>
    </row>
    <row r="313" spans="3:6" s="24" customFormat="1" x14ac:dyDescent="0.2">
      <c r="C313" s="21"/>
      <c r="D313" s="21"/>
      <c r="E313" s="21"/>
      <c r="F313" s="21"/>
    </row>
    <row r="314" spans="3:6" s="24" customFormat="1" x14ac:dyDescent="0.2">
      <c r="C314" s="21"/>
      <c r="D314" s="21"/>
      <c r="E314" s="21"/>
      <c r="F314" s="21"/>
    </row>
    <row r="315" spans="3:6" s="24" customFormat="1" x14ac:dyDescent="0.2">
      <c r="C315" s="21"/>
      <c r="D315" s="21"/>
      <c r="E315" s="21"/>
      <c r="F315" s="21"/>
    </row>
    <row r="316" spans="3:6" s="24" customFormat="1" x14ac:dyDescent="0.2">
      <c r="C316" s="21"/>
      <c r="D316" s="21"/>
      <c r="E316" s="21"/>
      <c r="F316" s="21"/>
    </row>
    <row r="317" spans="3:6" s="24" customFormat="1" x14ac:dyDescent="0.2">
      <c r="C317" s="21"/>
      <c r="D317" s="21"/>
      <c r="E317" s="21"/>
      <c r="F317" s="21"/>
    </row>
    <row r="318" spans="3:6" s="24" customFormat="1" x14ac:dyDescent="0.2">
      <c r="C318" s="21"/>
      <c r="D318" s="21"/>
      <c r="E318" s="21"/>
      <c r="F318" s="21"/>
    </row>
    <row r="319" spans="3:6" s="24" customFormat="1" x14ac:dyDescent="0.2">
      <c r="C319" s="21"/>
      <c r="D319" s="21"/>
      <c r="E319" s="21"/>
      <c r="F319" s="21"/>
    </row>
    <row r="320" spans="3:6" s="24" customFormat="1" x14ac:dyDescent="0.2">
      <c r="C320" s="21"/>
      <c r="D320" s="21"/>
      <c r="E320" s="21"/>
      <c r="F320" s="21"/>
    </row>
    <row r="321" spans="3:6" s="24" customFormat="1" x14ac:dyDescent="0.2">
      <c r="C321" s="21"/>
      <c r="D321" s="21"/>
      <c r="E321" s="21"/>
      <c r="F321" s="21"/>
    </row>
    <row r="322" spans="3:6" s="24" customFormat="1" x14ac:dyDescent="0.2">
      <c r="C322" s="21"/>
      <c r="D322" s="21"/>
      <c r="E322" s="21"/>
      <c r="F322" s="21"/>
    </row>
    <row r="323" spans="3:6" s="24" customFormat="1" x14ac:dyDescent="0.2">
      <c r="C323" s="21"/>
      <c r="D323" s="21"/>
      <c r="E323" s="21"/>
      <c r="F323" s="21"/>
    </row>
    <row r="324" spans="3:6" s="24" customFormat="1" x14ac:dyDescent="0.2">
      <c r="C324" s="21"/>
      <c r="D324" s="21"/>
      <c r="E324" s="21"/>
      <c r="F324" s="21"/>
    </row>
    <row r="325" spans="3:6" s="24" customFormat="1" x14ac:dyDescent="0.2">
      <c r="C325" s="21"/>
      <c r="D325" s="21"/>
      <c r="E325" s="21"/>
      <c r="F325" s="21"/>
    </row>
    <row r="326" spans="3:6" s="24" customFormat="1" x14ac:dyDescent="0.2">
      <c r="C326" s="21"/>
      <c r="D326" s="21"/>
      <c r="E326" s="21"/>
      <c r="F326" s="21"/>
    </row>
    <row r="327" spans="3:6" s="24" customFormat="1" x14ac:dyDescent="0.2">
      <c r="C327" s="21"/>
      <c r="D327" s="21"/>
      <c r="E327" s="21"/>
      <c r="F327" s="21"/>
    </row>
    <row r="328" spans="3:6" s="24" customFormat="1" x14ac:dyDescent="0.2">
      <c r="C328" s="21"/>
      <c r="D328" s="21"/>
      <c r="E328" s="21"/>
      <c r="F328" s="21"/>
    </row>
    <row r="329" spans="3:6" s="24" customFormat="1" x14ac:dyDescent="0.2">
      <c r="C329" s="21"/>
      <c r="D329" s="21"/>
      <c r="E329" s="21"/>
      <c r="F329" s="21"/>
    </row>
    <row r="330" spans="3:6" s="24" customFormat="1" x14ac:dyDescent="0.2">
      <c r="C330" s="21"/>
      <c r="D330" s="21"/>
      <c r="E330" s="21"/>
      <c r="F330" s="21"/>
    </row>
    <row r="331" spans="3:6" s="24" customFormat="1" x14ac:dyDescent="0.2">
      <c r="C331" s="21"/>
      <c r="D331" s="21"/>
      <c r="E331" s="21"/>
      <c r="F331" s="21"/>
    </row>
    <row r="332" spans="3:6" s="24" customFormat="1" x14ac:dyDescent="0.2">
      <c r="C332" s="21"/>
      <c r="D332" s="21"/>
      <c r="E332" s="21"/>
      <c r="F332" s="21"/>
    </row>
    <row r="333" spans="3:6" s="24" customFormat="1" x14ac:dyDescent="0.2">
      <c r="C333" s="21"/>
      <c r="D333" s="21"/>
      <c r="E333" s="21"/>
      <c r="F333" s="21"/>
    </row>
    <row r="334" spans="3:6" s="24" customFormat="1" x14ac:dyDescent="0.2">
      <c r="C334" s="21"/>
      <c r="D334" s="21"/>
      <c r="E334" s="21"/>
      <c r="F334" s="21"/>
    </row>
    <row r="335" spans="3:6" s="24" customFormat="1" x14ac:dyDescent="0.2">
      <c r="C335" s="21"/>
      <c r="D335" s="21"/>
      <c r="E335" s="21"/>
      <c r="F335" s="21"/>
    </row>
    <row r="336" spans="3:6" s="24" customFormat="1" x14ac:dyDescent="0.2">
      <c r="C336" s="21"/>
      <c r="D336" s="21"/>
      <c r="E336" s="21"/>
      <c r="F336" s="21"/>
    </row>
    <row r="337" spans="3:6" s="24" customFormat="1" x14ac:dyDescent="0.2">
      <c r="C337" s="21"/>
      <c r="D337" s="21"/>
      <c r="E337" s="21"/>
      <c r="F337" s="21"/>
    </row>
    <row r="338" spans="3:6" s="24" customFormat="1" x14ac:dyDescent="0.2">
      <c r="C338" s="21"/>
      <c r="D338" s="21"/>
      <c r="E338" s="21"/>
      <c r="F338" s="21"/>
    </row>
    <row r="339" spans="3:6" s="24" customFormat="1" x14ac:dyDescent="0.2">
      <c r="C339" s="21"/>
      <c r="D339" s="21"/>
      <c r="E339" s="21"/>
      <c r="F339" s="21"/>
    </row>
    <row r="340" spans="3:6" s="24" customFormat="1" x14ac:dyDescent="0.2">
      <c r="C340" s="21"/>
      <c r="D340" s="21"/>
      <c r="E340" s="21"/>
      <c r="F340" s="21"/>
    </row>
    <row r="341" spans="3:6" s="24" customFormat="1" x14ac:dyDescent="0.2">
      <c r="C341" s="21"/>
      <c r="D341" s="21"/>
      <c r="E341" s="21"/>
      <c r="F341" s="21"/>
    </row>
    <row r="342" spans="3:6" s="24" customFormat="1" x14ac:dyDescent="0.2">
      <c r="C342" s="21"/>
      <c r="D342" s="21"/>
      <c r="E342" s="21"/>
      <c r="F342" s="21"/>
    </row>
    <row r="343" spans="3:6" s="24" customFormat="1" x14ac:dyDescent="0.2">
      <c r="C343" s="21"/>
      <c r="D343" s="21"/>
      <c r="E343" s="21"/>
      <c r="F343" s="21"/>
    </row>
    <row r="344" spans="3:6" s="24" customFormat="1" x14ac:dyDescent="0.2">
      <c r="C344" s="21"/>
      <c r="D344" s="21"/>
      <c r="E344" s="21"/>
      <c r="F344" s="21"/>
    </row>
    <row r="345" spans="3:6" s="24" customFormat="1" x14ac:dyDescent="0.2">
      <c r="C345" s="21"/>
      <c r="D345" s="21"/>
      <c r="E345" s="21"/>
      <c r="F345" s="21"/>
    </row>
    <row r="346" spans="3:6" s="24" customFormat="1" x14ac:dyDescent="0.2">
      <c r="C346" s="21"/>
      <c r="D346" s="21"/>
      <c r="E346" s="21"/>
      <c r="F346" s="21"/>
    </row>
    <row r="347" spans="3:6" s="24" customFormat="1" x14ac:dyDescent="0.2">
      <c r="C347" s="21"/>
      <c r="D347" s="21"/>
      <c r="E347" s="21"/>
      <c r="F347" s="21"/>
    </row>
    <row r="348" spans="3:6" s="24" customFormat="1" x14ac:dyDescent="0.2">
      <c r="C348" s="21"/>
      <c r="D348" s="21"/>
      <c r="E348" s="21"/>
      <c r="F348" s="21"/>
    </row>
    <row r="349" spans="3:6" s="24" customFormat="1" x14ac:dyDescent="0.2">
      <c r="C349" s="21"/>
      <c r="D349" s="21"/>
      <c r="E349" s="21"/>
      <c r="F349" s="21"/>
    </row>
    <row r="350" spans="3:6" s="24" customFormat="1" x14ac:dyDescent="0.2">
      <c r="C350" s="21"/>
      <c r="D350" s="21"/>
      <c r="E350" s="21"/>
      <c r="F350" s="21"/>
    </row>
    <row r="351" spans="3:6" s="24" customFormat="1" x14ac:dyDescent="0.2">
      <c r="C351" s="21"/>
      <c r="D351" s="21"/>
      <c r="E351" s="21"/>
      <c r="F351" s="21"/>
    </row>
    <row r="352" spans="3:6" s="24" customFormat="1" x14ac:dyDescent="0.2">
      <c r="C352" s="21"/>
      <c r="D352" s="21"/>
      <c r="E352" s="21"/>
      <c r="F352" s="21"/>
    </row>
    <row r="353" spans="3:6" s="24" customFormat="1" x14ac:dyDescent="0.2">
      <c r="C353" s="21"/>
      <c r="D353" s="21"/>
      <c r="E353" s="21"/>
      <c r="F353" s="21"/>
    </row>
    <row r="354" spans="3:6" s="24" customFormat="1" x14ac:dyDescent="0.2">
      <c r="C354" s="21"/>
      <c r="D354" s="21"/>
      <c r="E354" s="21"/>
      <c r="F354" s="21"/>
    </row>
    <row r="355" spans="3:6" s="24" customFormat="1" x14ac:dyDescent="0.2">
      <c r="C355" s="21"/>
      <c r="D355" s="21"/>
      <c r="E355" s="21"/>
      <c r="F355" s="21"/>
    </row>
    <row r="356" spans="3:6" s="24" customFormat="1" x14ac:dyDescent="0.2">
      <c r="C356" s="21"/>
      <c r="D356" s="21"/>
      <c r="E356" s="21"/>
      <c r="F356" s="21"/>
    </row>
    <row r="357" spans="3:6" s="24" customFormat="1" x14ac:dyDescent="0.2">
      <c r="C357" s="21"/>
      <c r="D357" s="21"/>
      <c r="E357" s="21"/>
      <c r="F357" s="21"/>
    </row>
    <row r="358" spans="3:6" s="24" customFormat="1" x14ac:dyDescent="0.2">
      <c r="C358" s="21"/>
      <c r="D358" s="21"/>
      <c r="E358" s="21"/>
      <c r="F358" s="21"/>
    </row>
    <row r="359" spans="3:6" s="24" customFormat="1" x14ac:dyDescent="0.2">
      <c r="C359" s="21"/>
      <c r="D359" s="21"/>
      <c r="E359" s="21"/>
      <c r="F359" s="21"/>
    </row>
    <row r="360" spans="3:6" s="24" customFormat="1" x14ac:dyDescent="0.2">
      <c r="C360" s="21"/>
      <c r="D360" s="21"/>
      <c r="E360" s="21"/>
      <c r="F360" s="21"/>
    </row>
    <row r="361" spans="3:6" s="24" customFormat="1" x14ac:dyDescent="0.2">
      <c r="C361" s="21"/>
      <c r="D361" s="21"/>
      <c r="E361" s="21"/>
      <c r="F361" s="21"/>
    </row>
    <row r="362" spans="3:6" s="24" customFormat="1" x14ac:dyDescent="0.2">
      <c r="C362" s="21"/>
      <c r="D362" s="21"/>
      <c r="E362" s="21"/>
      <c r="F362" s="21"/>
    </row>
    <row r="363" spans="3:6" s="24" customFormat="1" x14ac:dyDescent="0.2">
      <c r="C363" s="21"/>
      <c r="D363" s="21"/>
      <c r="E363" s="21"/>
      <c r="F363" s="21"/>
    </row>
    <row r="364" spans="3:6" s="24" customFormat="1" x14ac:dyDescent="0.2">
      <c r="C364" s="21"/>
      <c r="D364" s="21"/>
      <c r="E364" s="21"/>
      <c r="F364" s="21"/>
    </row>
    <row r="365" spans="3:6" s="24" customFormat="1" x14ac:dyDescent="0.2">
      <c r="C365" s="21"/>
      <c r="D365" s="21"/>
      <c r="E365" s="21"/>
      <c r="F365" s="21"/>
    </row>
    <row r="366" spans="3:6" s="24" customFormat="1" x14ac:dyDescent="0.2">
      <c r="C366" s="21"/>
      <c r="D366" s="21"/>
      <c r="E366" s="21"/>
      <c r="F366" s="21"/>
    </row>
    <row r="367" spans="3:6" s="24" customFormat="1" x14ac:dyDescent="0.2">
      <c r="C367" s="21"/>
      <c r="D367" s="21"/>
      <c r="E367" s="21"/>
      <c r="F367" s="21"/>
    </row>
    <row r="368" spans="3:6" s="24" customFormat="1" x14ac:dyDescent="0.2">
      <c r="C368" s="21"/>
      <c r="D368" s="21"/>
      <c r="E368" s="21"/>
      <c r="F368" s="21"/>
    </row>
    <row r="369" spans="3:6" s="24" customFormat="1" x14ac:dyDescent="0.2">
      <c r="C369" s="21"/>
      <c r="D369" s="21"/>
      <c r="E369" s="21"/>
      <c r="F369" s="21"/>
    </row>
    <row r="370" spans="3:6" s="24" customFormat="1" x14ac:dyDescent="0.2">
      <c r="C370" s="21"/>
      <c r="D370" s="21"/>
      <c r="E370" s="21"/>
      <c r="F370" s="21"/>
    </row>
    <row r="371" spans="3:6" s="24" customFormat="1" x14ac:dyDescent="0.2">
      <c r="C371" s="21"/>
      <c r="D371" s="21"/>
      <c r="E371" s="21"/>
      <c r="F371" s="21"/>
    </row>
    <row r="372" spans="3:6" s="24" customFormat="1" x14ac:dyDescent="0.2">
      <c r="C372" s="21"/>
      <c r="D372" s="21"/>
      <c r="E372" s="21"/>
      <c r="F372" s="21"/>
    </row>
    <row r="373" spans="3:6" s="24" customFormat="1" x14ac:dyDescent="0.2">
      <c r="C373" s="21"/>
      <c r="D373" s="21"/>
      <c r="E373" s="21"/>
      <c r="F373" s="21"/>
    </row>
    <row r="374" spans="3:6" s="24" customFormat="1" x14ac:dyDescent="0.2">
      <c r="C374" s="21"/>
      <c r="D374" s="21"/>
      <c r="E374" s="21"/>
      <c r="F374" s="21"/>
    </row>
    <row r="375" spans="3:6" s="24" customFormat="1" x14ac:dyDescent="0.2">
      <c r="C375" s="21"/>
      <c r="D375" s="21"/>
      <c r="E375" s="21"/>
      <c r="F375" s="21"/>
    </row>
    <row r="376" spans="3:6" s="24" customFormat="1" x14ac:dyDescent="0.2">
      <c r="C376" s="21"/>
      <c r="D376" s="21"/>
      <c r="E376" s="21"/>
      <c r="F376" s="21"/>
    </row>
    <row r="377" spans="3:6" s="24" customFormat="1" x14ac:dyDescent="0.2">
      <c r="C377" s="21"/>
      <c r="D377" s="21"/>
      <c r="E377" s="21"/>
      <c r="F377" s="21"/>
    </row>
    <row r="378" spans="3:6" s="24" customFormat="1" x14ac:dyDescent="0.2">
      <c r="C378" s="21"/>
      <c r="D378" s="21"/>
      <c r="E378" s="21"/>
      <c r="F378" s="21"/>
    </row>
    <row r="379" spans="3:6" s="24" customFormat="1" x14ac:dyDescent="0.2">
      <c r="C379" s="21"/>
      <c r="D379" s="21"/>
      <c r="E379" s="21"/>
      <c r="F379" s="21"/>
    </row>
    <row r="380" spans="3:6" s="24" customFormat="1" x14ac:dyDescent="0.2">
      <c r="C380" s="21"/>
      <c r="D380" s="21"/>
      <c r="E380" s="21"/>
      <c r="F380" s="21"/>
    </row>
    <row r="381" spans="3:6" s="24" customFormat="1" x14ac:dyDescent="0.2">
      <c r="C381" s="21"/>
      <c r="D381" s="21"/>
      <c r="E381" s="21"/>
      <c r="F381" s="21"/>
    </row>
    <row r="382" spans="3:6" s="24" customFormat="1" x14ac:dyDescent="0.2">
      <c r="C382" s="21"/>
      <c r="D382" s="21"/>
      <c r="E382" s="21"/>
      <c r="F382" s="21"/>
    </row>
    <row r="383" spans="3:6" s="24" customFormat="1" x14ac:dyDescent="0.2">
      <c r="C383" s="21"/>
      <c r="D383" s="21"/>
      <c r="E383" s="21"/>
      <c r="F383" s="21"/>
    </row>
    <row r="384" spans="3:6" s="24" customFormat="1" x14ac:dyDescent="0.2">
      <c r="C384" s="21"/>
      <c r="D384" s="21"/>
      <c r="E384" s="21"/>
      <c r="F384" s="21"/>
    </row>
    <row r="385" spans="3:6" s="24" customFormat="1" x14ac:dyDescent="0.2">
      <c r="C385" s="21"/>
      <c r="D385" s="21"/>
      <c r="E385" s="21"/>
      <c r="F385" s="21"/>
    </row>
    <row r="386" spans="3:6" s="24" customFormat="1" x14ac:dyDescent="0.2">
      <c r="C386" s="21"/>
      <c r="D386" s="21"/>
      <c r="E386" s="21"/>
      <c r="F386" s="21"/>
    </row>
    <row r="387" spans="3:6" s="24" customFormat="1" x14ac:dyDescent="0.2">
      <c r="C387" s="21"/>
      <c r="D387" s="21"/>
      <c r="E387" s="21"/>
      <c r="F387" s="21"/>
    </row>
    <row r="388" spans="3:6" s="24" customFormat="1" x14ac:dyDescent="0.2">
      <c r="C388" s="21"/>
      <c r="D388" s="21"/>
      <c r="E388" s="21"/>
      <c r="F388" s="21"/>
    </row>
    <row r="389" spans="3:6" s="24" customFormat="1" x14ac:dyDescent="0.2">
      <c r="C389" s="21"/>
      <c r="D389" s="21"/>
      <c r="E389" s="21"/>
      <c r="F389" s="21"/>
    </row>
    <row r="390" spans="3:6" s="24" customFormat="1" x14ac:dyDescent="0.2">
      <c r="C390" s="21"/>
      <c r="D390" s="21"/>
      <c r="E390" s="21"/>
      <c r="F390" s="21"/>
    </row>
    <row r="391" spans="3:6" s="24" customFormat="1" x14ac:dyDescent="0.2">
      <c r="C391" s="21"/>
      <c r="D391" s="21"/>
      <c r="E391" s="21"/>
      <c r="F391" s="21"/>
    </row>
    <row r="392" spans="3:6" s="24" customFormat="1" x14ac:dyDescent="0.2">
      <c r="C392" s="21"/>
      <c r="D392" s="21"/>
      <c r="E392" s="21"/>
      <c r="F392" s="21"/>
    </row>
    <row r="393" spans="3:6" s="24" customFormat="1" x14ac:dyDescent="0.2">
      <c r="C393" s="21"/>
      <c r="D393" s="21"/>
      <c r="E393" s="21"/>
      <c r="F393" s="21"/>
    </row>
    <row r="394" spans="3:6" s="24" customFormat="1" x14ac:dyDescent="0.2">
      <c r="C394" s="21"/>
      <c r="D394" s="21"/>
      <c r="E394" s="21"/>
      <c r="F394" s="21"/>
    </row>
    <row r="395" spans="3:6" s="24" customFormat="1" x14ac:dyDescent="0.2">
      <c r="C395" s="21"/>
      <c r="D395" s="21"/>
      <c r="E395" s="21"/>
      <c r="F395" s="21"/>
    </row>
    <row r="396" spans="3:6" s="24" customFormat="1" x14ac:dyDescent="0.2">
      <c r="C396" s="21"/>
      <c r="D396" s="21"/>
      <c r="E396" s="21"/>
      <c r="F396" s="21"/>
    </row>
    <row r="397" spans="3:6" s="24" customFormat="1" x14ac:dyDescent="0.2">
      <c r="C397" s="21"/>
      <c r="D397" s="21"/>
      <c r="E397" s="21"/>
      <c r="F397" s="21"/>
    </row>
    <row r="398" spans="3:6" s="24" customFormat="1" x14ac:dyDescent="0.2">
      <c r="C398" s="21"/>
      <c r="D398" s="21"/>
      <c r="E398" s="21"/>
      <c r="F398" s="21"/>
    </row>
    <row r="399" spans="3:6" s="24" customFormat="1" x14ac:dyDescent="0.2">
      <c r="C399" s="21"/>
      <c r="D399" s="21"/>
      <c r="E399" s="21"/>
      <c r="F399" s="21"/>
    </row>
    <row r="400" spans="3:6" s="24" customFormat="1" x14ac:dyDescent="0.2">
      <c r="C400" s="21"/>
      <c r="D400" s="21"/>
      <c r="E400" s="21"/>
      <c r="F400" s="21"/>
    </row>
    <row r="401" spans="3:6" s="24" customFormat="1" x14ac:dyDescent="0.2">
      <c r="C401" s="21"/>
      <c r="D401" s="21"/>
      <c r="E401" s="21"/>
      <c r="F401" s="21"/>
    </row>
    <row r="402" spans="3:6" s="24" customFormat="1" x14ac:dyDescent="0.2">
      <c r="C402" s="21"/>
      <c r="D402" s="21"/>
      <c r="E402" s="21"/>
      <c r="F402" s="21"/>
    </row>
    <row r="403" spans="3:6" s="24" customFormat="1" x14ac:dyDescent="0.2">
      <c r="C403" s="21"/>
      <c r="D403" s="21"/>
      <c r="E403" s="21"/>
      <c r="F403" s="21"/>
    </row>
    <row r="404" spans="3:6" s="24" customFormat="1" x14ac:dyDescent="0.2">
      <c r="C404" s="21"/>
      <c r="D404" s="21"/>
      <c r="E404" s="21"/>
      <c r="F404" s="21"/>
    </row>
    <row r="405" spans="3:6" s="24" customFormat="1" x14ac:dyDescent="0.2">
      <c r="C405" s="21"/>
      <c r="D405" s="21"/>
      <c r="E405" s="21"/>
      <c r="F405" s="21"/>
    </row>
    <row r="406" spans="3:6" s="24" customFormat="1" x14ac:dyDescent="0.2">
      <c r="C406" s="21"/>
      <c r="D406" s="21"/>
      <c r="E406" s="21"/>
      <c r="F406" s="21"/>
    </row>
    <row r="407" spans="3:6" s="24" customFormat="1" x14ac:dyDescent="0.2">
      <c r="C407" s="21"/>
      <c r="D407" s="21"/>
      <c r="E407" s="21"/>
      <c r="F407" s="21"/>
    </row>
    <row r="408" spans="3:6" s="24" customFormat="1" x14ac:dyDescent="0.2">
      <c r="C408" s="21"/>
      <c r="D408" s="21"/>
      <c r="E408" s="21"/>
      <c r="F408" s="21"/>
    </row>
    <row r="409" spans="3:6" s="24" customFormat="1" x14ac:dyDescent="0.2">
      <c r="C409" s="21"/>
      <c r="D409" s="21"/>
      <c r="E409" s="21"/>
      <c r="F409" s="21"/>
    </row>
    <row r="410" spans="3:6" s="24" customFormat="1" x14ac:dyDescent="0.2">
      <c r="C410" s="21"/>
      <c r="D410" s="21"/>
      <c r="E410" s="21"/>
      <c r="F410" s="21"/>
    </row>
    <row r="411" spans="3:6" s="24" customFormat="1" x14ac:dyDescent="0.2">
      <c r="C411" s="21"/>
      <c r="D411" s="21"/>
      <c r="E411" s="21"/>
      <c r="F411" s="21"/>
    </row>
    <row r="412" spans="3:6" s="24" customFormat="1" x14ac:dyDescent="0.2">
      <c r="C412" s="21"/>
      <c r="D412" s="21"/>
      <c r="E412" s="21"/>
      <c r="F412" s="21"/>
    </row>
    <row r="413" spans="3:6" s="24" customFormat="1" x14ac:dyDescent="0.2">
      <c r="C413" s="21"/>
      <c r="D413" s="21"/>
      <c r="E413" s="21"/>
      <c r="F413" s="21"/>
    </row>
    <row r="414" spans="3:6" s="24" customFormat="1" x14ac:dyDescent="0.2">
      <c r="C414" s="21"/>
      <c r="D414" s="21"/>
      <c r="E414" s="21"/>
      <c r="F414" s="21"/>
    </row>
    <row r="415" spans="3:6" s="24" customFormat="1" x14ac:dyDescent="0.2">
      <c r="C415" s="21"/>
      <c r="D415" s="21"/>
      <c r="E415" s="21"/>
      <c r="F415" s="21"/>
    </row>
    <row r="416" spans="3:6" s="24" customFormat="1" x14ac:dyDescent="0.2">
      <c r="C416" s="21"/>
      <c r="D416" s="21"/>
      <c r="E416" s="21"/>
      <c r="F416" s="21"/>
    </row>
    <row r="417" spans="3:6" s="24" customFormat="1" x14ac:dyDescent="0.2">
      <c r="C417" s="21"/>
      <c r="D417" s="21"/>
      <c r="E417" s="21"/>
      <c r="F417" s="21"/>
    </row>
    <row r="418" spans="3:6" s="24" customFormat="1" x14ac:dyDescent="0.2">
      <c r="C418" s="21"/>
      <c r="D418" s="21"/>
      <c r="E418" s="21"/>
      <c r="F418" s="21"/>
    </row>
    <row r="419" spans="3:6" s="24" customFormat="1" x14ac:dyDescent="0.2">
      <c r="C419" s="21"/>
      <c r="D419" s="21"/>
      <c r="E419" s="21"/>
      <c r="F419" s="21"/>
    </row>
    <row r="420" spans="3:6" s="24" customFormat="1" x14ac:dyDescent="0.2">
      <c r="C420" s="21"/>
      <c r="D420" s="21"/>
      <c r="E420" s="21"/>
      <c r="F420" s="21"/>
    </row>
    <row r="421" spans="3:6" s="24" customFormat="1" x14ac:dyDescent="0.2">
      <c r="C421" s="21"/>
      <c r="D421" s="21"/>
      <c r="E421" s="21"/>
      <c r="F421" s="21"/>
    </row>
    <row r="422" spans="3:6" s="24" customFormat="1" x14ac:dyDescent="0.2">
      <c r="C422" s="21"/>
      <c r="D422" s="21"/>
      <c r="E422" s="21"/>
      <c r="F422" s="21"/>
    </row>
    <row r="423" spans="3:6" s="24" customFormat="1" x14ac:dyDescent="0.2">
      <c r="C423" s="21"/>
      <c r="D423" s="21"/>
      <c r="E423" s="21"/>
      <c r="F423" s="21"/>
    </row>
    <row r="424" spans="3:6" s="24" customFormat="1" x14ac:dyDescent="0.2">
      <c r="C424" s="21"/>
      <c r="D424" s="21"/>
      <c r="E424" s="21"/>
      <c r="F424" s="21"/>
    </row>
    <row r="425" spans="3:6" s="24" customFormat="1" x14ac:dyDescent="0.2">
      <c r="C425" s="21"/>
      <c r="D425" s="21"/>
      <c r="E425" s="21"/>
      <c r="F425" s="21"/>
    </row>
    <row r="426" spans="3:6" s="24" customFormat="1" x14ac:dyDescent="0.2">
      <c r="C426" s="21"/>
      <c r="D426" s="21"/>
      <c r="E426" s="21"/>
      <c r="F426" s="21"/>
    </row>
    <row r="427" spans="3:6" s="24" customFormat="1" x14ac:dyDescent="0.2">
      <c r="C427" s="21"/>
      <c r="D427" s="21"/>
      <c r="E427" s="21"/>
      <c r="F427" s="21"/>
    </row>
    <row r="428" spans="3:6" s="24" customFormat="1" x14ac:dyDescent="0.2">
      <c r="C428" s="21"/>
      <c r="D428" s="21"/>
      <c r="E428" s="21"/>
      <c r="F428" s="21"/>
    </row>
    <row r="429" spans="3:6" s="24" customFormat="1" x14ac:dyDescent="0.2">
      <c r="C429" s="21"/>
      <c r="D429" s="21"/>
      <c r="E429" s="21"/>
      <c r="F429" s="21"/>
    </row>
    <row r="430" spans="3:6" s="24" customFormat="1" x14ac:dyDescent="0.2">
      <c r="C430" s="21"/>
      <c r="D430" s="21"/>
      <c r="E430" s="21"/>
      <c r="F430" s="21"/>
    </row>
    <row r="431" spans="3:6" s="24" customFormat="1" x14ac:dyDescent="0.2">
      <c r="C431" s="21"/>
      <c r="D431" s="21"/>
      <c r="E431" s="21"/>
      <c r="F431" s="21"/>
    </row>
    <row r="432" spans="3:6" s="24" customFormat="1" x14ac:dyDescent="0.2">
      <c r="C432" s="21"/>
      <c r="D432" s="21"/>
      <c r="E432" s="21"/>
      <c r="F432" s="21"/>
    </row>
    <row r="433" spans="3:6" s="24" customFormat="1" x14ac:dyDescent="0.2">
      <c r="C433" s="21"/>
      <c r="D433" s="21"/>
      <c r="E433" s="21"/>
      <c r="F433" s="21"/>
    </row>
    <row r="434" spans="3:6" s="24" customFormat="1" x14ac:dyDescent="0.2">
      <c r="C434" s="21"/>
      <c r="D434" s="21"/>
      <c r="E434" s="21"/>
      <c r="F434" s="21"/>
    </row>
    <row r="435" spans="3:6" s="24" customFormat="1" x14ac:dyDescent="0.2">
      <c r="C435" s="21"/>
      <c r="D435" s="21"/>
      <c r="E435" s="21"/>
      <c r="F435" s="21"/>
    </row>
    <row r="436" spans="3:6" s="24" customFormat="1" x14ac:dyDescent="0.2">
      <c r="C436" s="21"/>
      <c r="D436" s="21"/>
      <c r="E436" s="21"/>
      <c r="F436" s="21"/>
    </row>
    <row r="437" spans="3:6" s="24" customFormat="1" x14ac:dyDescent="0.2">
      <c r="C437" s="21"/>
      <c r="D437" s="21"/>
      <c r="E437" s="21"/>
      <c r="F437" s="21"/>
    </row>
    <row r="438" spans="3:6" s="24" customFormat="1" x14ac:dyDescent="0.2">
      <c r="C438" s="21"/>
      <c r="D438" s="21"/>
      <c r="E438" s="21"/>
      <c r="F438" s="21"/>
    </row>
    <row r="439" spans="3:6" s="24" customFormat="1" x14ac:dyDescent="0.2">
      <c r="C439" s="21"/>
      <c r="D439" s="21"/>
      <c r="E439" s="21"/>
      <c r="F439" s="21"/>
    </row>
    <row r="440" spans="3:6" s="24" customFormat="1" x14ac:dyDescent="0.2">
      <c r="C440" s="21"/>
      <c r="D440" s="21"/>
      <c r="E440" s="21"/>
      <c r="F440" s="21"/>
    </row>
    <row r="441" spans="3:6" s="24" customFormat="1" x14ac:dyDescent="0.2">
      <c r="C441" s="21"/>
      <c r="D441" s="21"/>
      <c r="E441" s="21"/>
      <c r="F441" s="21"/>
    </row>
    <row r="442" spans="3:6" s="24" customFormat="1" x14ac:dyDescent="0.2">
      <c r="C442" s="21"/>
      <c r="D442" s="21"/>
      <c r="E442" s="21"/>
      <c r="F442" s="21"/>
    </row>
    <row r="443" spans="3:6" s="24" customFormat="1" x14ac:dyDescent="0.2">
      <c r="C443" s="21"/>
      <c r="D443" s="21"/>
      <c r="E443" s="21"/>
      <c r="F443" s="21"/>
    </row>
    <row r="444" spans="3:6" s="24" customFormat="1" x14ac:dyDescent="0.2">
      <c r="C444" s="21"/>
      <c r="D444" s="21"/>
      <c r="E444" s="21"/>
      <c r="F444" s="21"/>
    </row>
    <row r="445" spans="3:6" s="24" customFormat="1" x14ac:dyDescent="0.2">
      <c r="C445" s="21"/>
      <c r="D445" s="21"/>
      <c r="E445" s="21"/>
      <c r="F445" s="21"/>
    </row>
    <row r="446" spans="3:6" s="24" customFormat="1" x14ac:dyDescent="0.2">
      <c r="C446" s="21"/>
      <c r="D446" s="21"/>
      <c r="E446" s="21"/>
      <c r="F446" s="21"/>
    </row>
    <row r="447" spans="3:6" s="24" customFormat="1" x14ac:dyDescent="0.2">
      <c r="C447" s="21"/>
      <c r="D447" s="21"/>
      <c r="E447" s="21"/>
      <c r="F447" s="21"/>
    </row>
    <row r="448" spans="3:6" s="24" customFormat="1" x14ac:dyDescent="0.2">
      <c r="C448" s="21"/>
      <c r="D448" s="21"/>
      <c r="E448" s="21"/>
      <c r="F448" s="21"/>
    </row>
    <row r="449" spans="3:6" s="24" customFormat="1" x14ac:dyDescent="0.2">
      <c r="C449" s="21"/>
      <c r="D449" s="21"/>
      <c r="E449" s="21"/>
      <c r="F449" s="21"/>
    </row>
    <row r="450" spans="3:6" s="24" customFormat="1" x14ac:dyDescent="0.2">
      <c r="C450" s="21"/>
      <c r="D450" s="21"/>
      <c r="E450" s="21"/>
      <c r="F450" s="21"/>
    </row>
    <row r="451" spans="3:6" s="24" customFormat="1" x14ac:dyDescent="0.2">
      <c r="C451" s="21"/>
      <c r="D451" s="21"/>
      <c r="E451" s="21"/>
      <c r="F451" s="21"/>
    </row>
    <row r="452" spans="3:6" s="24" customFormat="1" x14ac:dyDescent="0.2">
      <c r="C452" s="21"/>
      <c r="D452" s="21"/>
      <c r="E452" s="21"/>
      <c r="F452" s="21"/>
    </row>
    <row r="453" spans="3:6" s="24" customFormat="1" x14ac:dyDescent="0.2">
      <c r="C453" s="21"/>
      <c r="D453" s="21"/>
      <c r="E453" s="21"/>
      <c r="F453" s="21"/>
    </row>
    <row r="454" spans="3:6" s="24" customFormat="1" x14ac:dyDescent="0.2">
      <c r="C454" s="21"/>
      <c r="D454" s="21"/>
      <c r="E454" s="21"/>
      <c r="F454" s="21"/>
    </row>
    <row r="455" spans="3:6" s="24" customFormat="1" x14ac:dyDescent="0.2">
      <c r="C455" s="21"/>
      <c r="D455" s="21"/>
      <c r="E455" s="21"/>
      <c r="F455" s="21"/>
    </row>
    <row r="456" spans="3:6" s="24" customFormat="1" x14ac:dyDescent="0.2">
      <c r="C456" s="21"/>
      <c r="D456" s="21"/>
      <c r="E456" s="21"/>
      <c r="F456" s="21"/>
    </row>
    <row r="457" spans="3:6" s="24" customFormat="1" x14ac:dyDescent="0.2">
      <c r="C457" s="21"/>
      <c r="D457" s="21"/>
      <c r="E457" s="21"/>
      <c r="F457" s="21"/>
    </row>
    <row r="458" spans="3:6" s="24" customFormat="1" x14ac:dyDescent="0.2">
      <c r="C458" s="21"/>
      <c r="D458" s="21"/>
      <c r="E458" s="21"/>
      <c r="F458" s="21"/>
    </row>
    <row r="459" spans="3:6" s="24" customFormat="1" x14ac:dyDescent="0.2">
      <c r="C459" s="21"/>
      <c r="D459" s="21"/>
      <c r="E459" s="21"/>
      <c r="F459" s="21"/>
    </row>
    <row r="460" spans="3:6" s="24" customFormat="1" x14ac:dyDescent="0.2">
      <c r="C460" s="21"/>
      <c r="D460" s="21"/>
      <c r="E460" s="21"/>
      <c r="F460" s="21"/>
    </row>
    <row r="461" spans="3:6" s="24" customFormat="1" x14ac:dyDescent="0.2">
      <c r="C461" s="21"/>
      <c r="D461" s="21"/>
      <c r="E461" s="21"/>
      <c r="F461" s="21"/>
    </row>
    <row r="462" spans="3:6" s="24" customFormat="1" x14ac:dyDescent="0.2">
      <c r="C462" s="21"/>
      <c r="D462" s="21"/>
      <c r="E462" s="21"/>
      <c r="F462" s="21"/>
    </row>
    <row r="463" spans="3:6" s="24" customFormat="1" x14ac:dyDescent="0.2">
      <c r="C463" s="21"/>
      <c r="D463" s="21"/>
      <c r="E463" s="21"/>
      <c r="F463" s="21"/>
    </row>
    <row r="464" spans="3:6" s="24" customFormat="1" x14ac:dyDescent="0.2">
      <c r="C464" s="21"/>
      <c r="D464" s="21"/>
      <c r="E464" s="21"/>
      <c r="F464" s="21"/>
    </row>
    <row r="465" spans="3:6" s="24" customFormat="1" x14ac:dyDescent="0.2">
      <c r="C465" s="21"/>
      <c r="D465" s="21"/>
      <c r="E465" s="21"/>
      <c r="F465" s="21"/>
    </row>
    <row r="466" spans="3:6" s="24" customFormat="1" x14ac:dyDescent="0.2">
      <c r="C466" s="21"/>
      <c r="D466" s="21"/>
      <c r="E466" s="21"/>
      <c r="F466" s="21"/>
    </row>
    <row r="467" spans="3:6" s="24" customFormat="1" x14ac:dyDescent="0.2">
      <c r="C467" s="21"/>
      <c r="D467" s="21"/>
      <c r="E467" s="21"/>
      <c r="F467" s="21"/>
    </row>
    <row r="468" spans="3:6" s="24" customFormat="1" x14ac:dyDescent="0.2">
      <c r="C468" s="21"/>
      <c r="D468" s="21"/>
      <c r="E468" s="21"/>
      <c r="F468" s="21"/>
    </row>
    <row r="469" spans="3:6" s="24" customFormat="1" x14ac:dyDescent="0.2">
      <c r="C469" s="21"/>
      <c r="D469" s="21"/>
      <c r="E469" s="21"/>
      <c r="F469" s="21"/>
    </row>
    <row r="470" spans="3:6" s="24" customFormat="1" x14ac:dyDescent="0.2">
      <c r="C470" s="21"/>
      <c r="D470" s="21"/>
      <c r="E470" s="21"/>
      <c r="F470" s="21"/>
    </row>
    <row r="471" spans="3:6" s="24" customFormat="1" x14ac:dyDescent="0.2">
      <c r="C471" s="21"/>
      <c r="D471" s="21"/>
      <c r="E471" s="21"/>
      <c r="F471" s="21"/>
    </row>
    <row r="472" spans="3:6" s="24" customFormat="1" x14ac:dyDescent="0.2">
      <c r="C472" s="21"/>
      <c r="D472" s="21"/>
      <c r="E472" s="21"/>
      <c r="F472" s="21"/>
    </row>
    <row r="473" spans="3:6" s="24" customFormat="1" x14ac:dyDescent="0.2">
      <c r="C473" s="21"/>
      <c r="D473" s="21"/>
      <c r="E473" s="21"/>
      <c r="F473" s="21"/>
    </row>
    <row r="474" spans="3:6" s="24" customFormat="1" x14ac:dyDescent="0.2">
      <c r="C474" s="21"/>
      <c r="D474" s="21"/>
      <c r="E474" s="21"/>
      <c r="F474" s="21"/>
    </row>
    <row r="475" spans="3:6" s="24" customFormat="1" x14ac:dyDescent="0.2">
      <c r="C475" s="21"/>
      <c r="D475" s="21"/>
      <c r="E475" s="21"/>
      <c r="F475" s="21"/>
    </row>
    <row r="476" spans="3:6" s="24" customFormat="1" x14ac:dyDescent="0.2">
      <c r="C476" s="21"/>
      <c r="D476" s="21"/>
      <c r="E476" s="21"/>
      <c r="F476" s="21"/>
    </row>
    <row r="477" spans="3:6" s="24" customFormat="1" x14ac:dyDescent="0.2">
      <c r="C477" s="21"/>
      <c r="D477" s="21"/>
      <c r="E477" s="21"/>
      <c r="F477" s="21"/>
    </row>
    <row r="478" spans="3:6" s="24" customFormat="1" x14ac:dyDescent="0.2">
      <c r="C478" s="21"/>
      <c r="D478" s="21"/>
      <c r="E478" s="21"/>
      <c r="F478" s="21"/>
    </row>
    <row r="479" spans="3:6" s="24" customFormat="1" x14ac:dyDescent="0.2">
      <c r="C479" s="21"/>
      <c r="D479" s="21"/>
      <c r="E479" s="21"/>
      <c r="F479" s="21"/>
    </row>
    <row r="480" spans="3:6" s="24" customFormat="1" x14ac:dyDescent="0.2">
      <c r="C480" s="21"/>
      <c r="D480" s="21"/>
      <c r="E480" s="21"/>
      <c r="F480" s="21"/>
    </row>
    <row r="481" spans="3:6" s="24" customFormat="1" x14ac:dyDescent="0.2">
      <c r="C481" s="21"/>
      <c r="D481" s="21"/>
      <c r="E481" s="21"/>
      <c r="F481" s="21"/>
    </row>
    <row r="482" spans="3:6" s="24" customFormat="1" x14ac:dyDescent="0.2">
      <c r="C482" s="21"/>
      <c r="D482" s="21"/>
      <c r="E482" s="21"/>
      <c r="F482" s="21"/>
    </row>
    <row r="483" spans="3:6" s="24" customFormat="1" x14ac:dyDescent="0.2">
      <c r="C483" s="21"/>
      <c r="D483" s="21"/>
      <c r="E483" s="21"/>
      <c r="F483" s="21"/>
    </row>
    <row r="484" spans="3:6" s="24" customFormat="1" x14ac:dyDescent="0.2">
      <c r="C484" s="21"/>
      <c r="D484" s="21"/>
      <c r="E484" s="21"/>
      <c r="F484" s="21"/>
    </row>
    <row r="485" spans="3:6" s="24" customFormat="1" x14ac:dyDescent="0.2">
      <c r="C485" s="21"/>
      <c r="D485" s="21"/>
      <c r="E485" s="21"/>
      <c r="F485" s="21"/>
    </row>
    <row r="486" spans="3:6" s="24" customFormat="1" x14ac:dyDescent="0.2">
      <c r="C486" s="21"/>
      <c r="D486" s="21"/>
      <c r="E486" s="21"/>
      <c r="F486" s="21"/>
    </row>
    <row r="487" spans="3:6" s="24" customFormat="1" x14ac:dyDescent="0.2">
      <c r="C487" s="21"/>
      <c r="D487" s="21"/>
      <c r="E487" s="21"/>
      <c r="F487" s="21"/>
    </row>
    <row r="488" spans="3:6" s="24" customFormat="1" x14ac:dyDescent="0.2">
      <c r="C488" s="21"/>
      <c r="D488" s="21"/>
      <c r="E488" s="21"/>
      <c r="F488" s="21"/>
    </row>
    <row r="489" spans="3:6" s="24" customFormat="1" x14ac:dyDescent="0.2">
      <c r="C489" s="21"/>
      <c r="D489" s="21"/>
      <c r="E489" s="21"/>
      <c r="F489" s="21"/>
    </row>
    <row r="490" spans="3:6" s="24" customFormat="1" x14ac:dyDescent="0.2">
      <c r="C490" s="21"/>
      <c r="D490" s="21"/>
      <c r="E490" s="21"/>
      <c r="F490" s="21"/>
    </row>
    <row r="491" spans="3:6" s="24" customFormat="1" x14ac:dyDescent="0.2">
      <c r="C491" s="21"/>
      <c r="D491" s="21"/>
      <c r="E491" s="21"/>
      <c r="F491" s="21"/>
    </row>
    <row r="492" spans="3:6" s="24" customFormat="1" x14ac:dyDescent="0.2">
      <c r="C492" s="21"/>
      <c r="D492" s="21"/>
      <c r="E492" s="21"/>
      <c r="F492" s="21"/>
    </row>
    <row r="493" spans="3:6" s="24" customFormat="1" x14ac:dyDescent="0.2">
      <c r="C493" s="21"/>
      <c r="D493" s="21"/>
      <c r="E493" s="21"/>
      <c r="F493" s="21"/>
    </row>
    <row r="494" spans="3:6" s="24" customFormat="1" x14ac:dyDescent="0.2">
      <c r="C494" s="21"/>
      <c r="D494" s="21"/>
      <c r="E494" s="21"/>
      <c r="F494" s="21"/>
    </row>
    <row r="495" spans="3:6" s="24" customFormat="1" x14ac:dyDescent="0.2">
      <c r="C495" s="21"/>
      <c r="D495" s="21"/>
      <c r="E495" s="21"/>
      <c r="F495" s="21"/>
    </row>
    <row r="496" spans="3:6" s="24" customFormat="1" x14ac:dyDescent="0.2">
      <c r="C496" s="21"/>
      <c r="D496" s="21"/>
      <c r="E496" s="21"/>
      <c r="F496" s="21"/>
    </row>
    <row r="497" spans="3:6" s="24" customFormat="1" x14ac:dyDescent="0.2">
      <c r="C497" s="21"/>
      <c r="D497" s="21"/>
      <c r="E497" s="21"/>
      <c r="F497" s="21"/>
    </row>
    <row r="498" spans="3:6" s="24" customFormat="1" x14ac:dyDescent="0.2">
      <c r="C498" s="21"/>
      <c r="D498" s="21"/>
      <c r="E498" s="21"/>
      <c r="F498" s="21"/>
    </row>
    <row r="499" spans="3:6" s="24" customFormat="1" x14ac:dyDescent="0.2">
      <c r="C499" s="21"/>
      <c r="D499" s="21"/>
      <c r="E499" s="21"/>
      <c r="F499" s="21"/>
    </row>
    <row r="500" spans="3:6" s="24" customFormat="1" x14ac:dyDescent="0.2">
      <c r="C500" s="21"/>
      <c r="D500" s="21"/>
      <c r="E500" s="21"/>
      <c r="F500" s="21"/>
    </row>
    <row r="501" spans="3:6" s="24" customFormat="1" x14ac:dyDescent="0.2">
      <c r="C501" s="21"/>
      <c r="D501" s="21"/>
      <c r="E501" s="21"/>
      <c r="F501" s="21"/>
    </row>
    <row r="502" spans="3:6" s="24" customFormat="1" x14ac:dyDescent="0.2">
      <c r="C502" s="21"/>
      <c r="D502" s="21"/>
      <c r="E502" s="21"/>
      <c r="F502" s="21"/>
    </row>
    <row r="503" spans="3:6" s="24" customFormat="1" x14ac:dyDescent="0.2">
      <c r="C503" s="21"/>
      <c r="D503" s="21"/>
      <c r="E503" s="21"/>
      <c r="F503" s="21"/>
    </row>
    <row r="504" spans="3:6" s="24" customFormat="1" x14ac:dyDescent="0.2">
      <c r="C504" s="21"/>
      <c r="D504" s="21"/>
      <c r="E504" s="21"/>
      <c r="F504" s="21"/>
    </row>
    <row r="505" spans="3:6" s="24" customFormat="1" x14ac:dyDescent="0.2">
      <c r="C505" s="21"/>
      <c r="D505" s="21"/>
      <c r="E505" s="21"/>
      <c r="F505" s="21"/>
    </row>
    <row r="506" spans="3:6" s="24" customFormat="1" x14ac:dyDescent="0.2">
      <c r="C506" s="21"/>
      <c r="D506" s="21"/>
      <c r="E506" s="21"/>
      <c r="F506" s="21"/>
    </row>
    <row r="507" spans="3:6" s="24" customFormat="1" x14ac:dyDescent="0.2">
      <c r="C507" s="21"/>
      <c r="D507" s="21"/>
      <c r="E507" s="21"/>
      <c r="F507" s="21"/>
    </row>
    <row r="508" spans="3:6" s="24" customFormat="1" x14ac:dyDescent="0.2">
      <c r="C508" s="21"/>
      <c r="D508" s="21"/>
      <c r="E508" s="21"/>
      <c r="F508" s="21"/>
    </row>
    <row r="509" spans="3:6" s="24" customFormat="1" x14ac:dyDescent="0.2">
      <c r="C509" s="21"/>
      <c r="D509" s="21"/>
      <c r="E509" s="21"/>
      <c r="F509" s="21"/>
    </row>
    <row r="510" spans="3:6" s="24" customFormat="1" x14ac:dyDescent="0.2">
      <c r="C510" s="21"/>
      <c r="D510" s="21"/>
      <c r="E510" s="21"/>
      <c r="F510" s="21"/>
    </row>
    <row r="511" spans="3:6" s="24" customFormat="1" x14ac:dyDescent="0.2">
      <c r="C511" s="21"/>
      <c r="D511" s="21"/>
      <c r="E511" s="21"/>
      <c r="F511" s="21"/>
    </row>
    <row r="512" spans="3:6" s="24" customFormat="1" x14ac:dyDescent="0.2">
      <c r="C512" s="21"/>
      <c r="D512" s="21"/>
      <c r="E512" s="21"/>
      <c r="F512" s="21"/>
    </row>
    <row r="513" spans="3:6" s="24" customFormat="1" x14ac:dyDescent="0.2">
      <c r="C513" s="21"/>
      <c r="D513" s="21"/>
      <c r="E513" s="21"/>
      <c r="F513" s="21"/>
    </row>
    <row r="514" spans="3:6" s="24" customFormat="1" x14ac:dyDescent="0.2">
      <c r="C514" s="21"/>
      <c r="D514" s="21"/>
      <c r="E514" s="21"/>
      <c r="F514" s="21"/>
    </row>
    <row r="515" spans="3:6" s="24" customFormat="1" x14ac:dyDescent="0.2">
      <c r="C515" s="21"/>
      <c r="D515" s="21"/>
      <c r="E515" s="21"/>
      <c r="F515" s="21"/>
    </row>
    <row r="516" spans="3:6" s="24" customFormat="1" x14ac:dyDescent="0.2">
      <c r="C516" s="21"/>
      <c r="D516" s="21"/>
      <c r="E516" s="21"/>
      <c r="F516" s="21"/>
    </row>
    <row r="517" spans="3:6" s="24" customFormat="1" x14ac:dyDescent="0.2">
      <c r="C517" s="21"/>
      <c r="D517" s="21"/>
      <c r="E517" s="21"/>
      <c r="F517" s="21"/>
    </row>
    <row r="518" spans="3:6" s="24" customFormat="1" x14ac:dyDescent="0.2">
      <c r="C518" s="21"/>
      <c r="D518" s="21"/>
      <c r="E518" s="21"/>
      <c r="F518" s="21"/>
    </row>
    <row r="519" spans="3:6" s="24" customFormat="1" x14ac:dyDescent="0.2">
      <c r="C519" s="21"/>
      <c r="D519" s="21"/>
      <c r="E519" s="21"/>
      <c r="F519" s="21"/>
    </row>
    <row r="520" spans="3:6" s="24" customFormat="1" x14ac:dyDescent="0.2">
      <c r="C520" s="21"/>
      <c r="D520" s="21"/>
      <c r="E520" s="21"/>
      <c r="F520" s="21"/>
    </row>
    <row r="521" spans="3:6" s="24" customFormat="1" x14ac:dyDescent="0.2">
      <c r="C521" s="21"/>
      <c r="D521" s="21"/>
      <c r="E521" s="21"/>
      <c r="F521" s="21"/>
    </row>
    <row r="522" spans="3:6" s="24" customFormat="1" x14ac:dyDescent="0.2">
      <c r="C522" s="21"/>
      <c r="D522" s="21"/>
      <c r="E522" s="21"/>
      <c r="F522" s="21"/>
    </row>
    <row r="523" spans="3:6" s="24" customFormat="1" x14ac:dyDescent="0.2">
      <c r="C523" s="21"/>
      <c r="D523" s="21"/>
      <c r="E523" s="21"/>
      <c r="F523" s="21"/>
    </row>
    <row r="524" spans="3:6" s="24" customFormat="1" x14ac:dyDescent="0.2">
      <c r="C524" s="21"/>
      <c r="D524" s="21"/>
      <c r="E524" s="21"/>
      <c r="F524" s="21"/>
    </row>
    <row r="525" spans="3:6" s="24" customFormat="1" x14ac:dyDescent="0.2">
      <c r="C525" s="21"/>
      <c r="D525" s="21"/>
      <c r="E525" s="21"/>
      <c r="F525" s="21"/>
    </row>
    <row r="526" spans="3:6" s="24" customFormat="1" x14ac:dyDescent="0.2">
      <c r="C526" s="21"/>
      <c r="D526" s="21"/>
      <c r="E526" s="21"/>
      <c r="F526" s="21"/>
    </row>
    <row r="527" spans="3:6" s="24" customFormat="1" x14ac:dyDescent="0.2">
      <c r="C527" s="21"/>
      <c r="D527" s="21"/>
      <c r="E527" s="21"/>
      <c r="F527" s="21"/>
    </row>
    <row r="528" spans="3:6" s="24" customFormat="1" x14ac:dyDescent="0.2">
      <c r="C528" s="21"/>
      <c r="D528" s="21"/>
      <c r="E528" s="21"/>
      <c r="F528" s="21"/>
    </row>
    <row r="529" spans="3:6" s="24" customFormat="1" x14ac:dyDescent="0.2">
      <c r="C529" s="21"/>
      <c r="D529" s="21"/>
      <c r="E529" s="21"/>
      <c r="F529" s="21"/>
    </row>
    <row r="530" spans="3:6" s="24" customFormat="1" x14ac:dyDescent="0.2">
      <c r="C530" s="21"/>
      <c r="D530" s="21"/>
      <c r="E530" s="21"/>
      <c r="F530" s="21"/>
    </row>
    <row r="531" spans="3:6" s="24" customFormat="1" x14ac:dyDescent="0.2">
      <c r="C531" s="21"/>
      <c r="D531" s="21"/>
      <c r="E531" s="21"/>
      <c r="F531" s="21"/>
    </row>
    <row r="532" spans="3:6" s="24" customFormat="1" x14ac:dyDescent="0.2">
      <c r="C532" s="21"/>
      <c r="D532" s="21"/>
      <c r="E532" s="21"/>
      <c r="F532" s="21"/>
    </row>
    <row r="533" spans="3:6" s="24" customFormat="1" x14ac:dyDescent="0.2">
      <c r="C533" s="21"/>
      <c r="D533" s="21"/>
      <c r="E533" s="21"/>
      <c r="F533" s="21"/>
    </row>
    <row r="534" spans="3:6" s="24" customFormat="1" x14ac:dyDescent="0.2">
      <c r="C534" s="21"/>
      <c r="D534" s="21"/>
      <c r="E534" s="21"/>
      <c r="F534" s="21"/>
    </row>
    <row r="535" spans="3:6" s="24" customFormat="1" x14ac:dyDescent="0.2">
      <c r="C535" s="21"/>
      <c r="D535" s="21"/>
      <c r="E535" s="21"/>
      <c r="F535" s="21"/>
    </row>
    <row r="536" spans="3:6" s="24" customFormat="1" x14ac:dyDescent="0.2">
      <c r="C536" s="21"/>
      <c r="D536" s="21"/>
      <c r="E536" s="21"/>
      <c r="F536" s="21"/>
    </row>
    <row r="537" spans="3:6" s="24" customFormat="1" x14ac:dyDescent="0.2">
      <c r="C537" s="21"/>
      <c r="D537" s="21"/>
      <c r="E537" s="21"/>
      <c r="F537" s="21"/>
    </row>
    <row r="538" spans="3:6" s="24" customFormat="1" x14ac:dyDescent="0.2">
      <c r="C538" s="21"/>
      <c r="D538" s="21"/>
      <c r="E538" s="21"/>
      <c r="F538" s="21"/>
    </row>
    <row r="539" spans="3:6" s="24" customFormat="1" x14ac:dyDescent="0.2">
      <c r="C539" s="21"/>
      <c r="D539" s="21"/>
      <c r="E539" s="21"/>
      <c r="F539" s="21"/>
    </row>
    <row r="540" spans="3:6" s="24" customFormat="1" x14ac:dyDescent="0.2">
      <c r="C540" s="21"/>
      <c r="D540" s="21"/>
      <c r="E540" s="21"/>
      <c r="F540" s="21"/>
    </row>
    <row r="541" spans="3:6" s="24" customFormat="1" x14ac:dyDescent="0.2">
      <c r="C541" s="21"/>
      <c r="D541" s="21"/>
      <c r="E541" s="21"/>
      <c r="F541" s="21"/>
    </row>
    <row r="542" spans="3:6" s="24" customFormat="1" x14ac:dyDescent="0.2">
      <c r="C542" s="21"/>
      <c r="D542" s="21"/>
      <c r="E542" s="21"/>
      <c r="F542" s="21"/>
    </row>
    <row r="543" spans="3:6" s="24" customFormat="1" x14ac:dyDescent="0.2">
      <c r="C543" s="21"/>
      <c r="D543" s="21"/>
      <c r="E543" s="21"/>
      <c r="F543" s="21"/>
    </row>
    <row r="544" spans="3:6" s="24" customFormat="1" x14ac:dyDescent="0.2">
      <c r="C544" s="21"/>
      <c r="D544" s="21"/>
      <c r="E544" s="21"/>
      <c r="F544" s="21"/>
    </row>
    <row r="545" spans="3:6" s="24" customFormat="1" x14ac:dyDescent="0.2">
      <c r="C545" s="21"/>
      <c r="D545" s="21"/>
      <c r="E545" s="21"/>
      <c r="F545" s="21"/>
    </row>
    <row r="546" spans="3:6" s="24" customFormat="1" x14ac:dyDescent="0.2">
      <c r="C546" s="21"/>
      <c r="D546" s="21"/>
      <c r="E546" s="21"/>
      <c r="F546" s="21"/>
    </row>
    <row r="547" spans="3:6" s="24" customFormat="1" x14ac:dyDescent="0.2">
      <c r="C547" s="21"/>
      <c r="D547" s="21"/>
      <c r="E547" s="21"/>
      <c r="F547" s="21"/>
    </row>
    <row r="548" spans="3:6" s="24" customFormat="1" x14ac:dyDescent="0.2">
      <c r="C548" s="21"/>
      <c r="D548" s="21"/>
      <c r="E548" s="21"/>
      <c r="F548" s="21"/>
    </row>
    <row r="549" spans="3:6" s="24" customFormat="1" x14ac:dyDescent="0.2">
      <c r="C549" s="21"/>
      <c r="D549" s="21"/>
      <c r="E549" s="21"/>
      <c r="F549" s="21"/>
    </row>
    <row r="550" spans="3:6" s="24" customFormat="1" x14ac:dyDescent="0.2">
      <c r="C550" s="21"/>
      <c r="D550" s="21"/>
      <c r="E550" s="21"/>
      <c r="F550" s="21"/>
    </row>
    <row r="551" spans="3:6" s="24" customFormat="1" x14ac:dyDescent="0.2">
      <c r="C551" s="21"/>
      <c r="D551" s="21"/>
      <c r="E551" s="21"/>
      <c r="F551" s="21"/>
    </row>
    <row r="552" spans="3:6" s="24" customFormat="1" x14ac:dyDescent="0.2">
      <c r="C552" s="21"/>
      <c r="D552" s="21"/>
      <c r="E552" s="21"/>
      <c r="F552" s="21"/>
    </row>
    <row r="553" spans="3:6" s="24" customFormat="1" x14ac:dyDescent="0.2">
      <c r="C553" s="21"/>
      <c r="D553" s="21"/>
      <c r="E553" s="21"/>
      <c r="F553" s="21"/>
    </row>
    <row r="554" spans="3:6" s="24" customFormat="1" x14ac:dyDescent="0.2">
      <c r="C554" s="21"/>
      <c r="D554" s="21"/>
      <c r="E554" s="21"/>
      <c r="F554" s="21"/>
    </row>
    <row r="555" spans="3:6" s="24" customFormat="1" x14ac:dyDescent="0.2">
      <c r="C555" s="21"/>
      <c r="D555" s="21"/>
      <c r="E555" s="21"/>
      <c r="F555" s="21"/>
    </row>
    <row r="556" spans="3:6" s="24" customFormat="1" x14ac:dyDescent="0.2">
      <c r="C556" s="21"/>
      <c r="D556" s="21"/>
      <c r="E556" s="21"/>
      <c r="F556" s="21"/>
    </row>
    <row r="557" spans="3:6" s="24" customFormat="1" x14ac:dyDescent="0.2">
      <c r="C557" s="21"/>
      <c r="D557" s="21"/>
      <c r="E557" s="21"/>
      <c r="F557" s="21"/>
    </row>
    <row r="558" spans="3:6" s="24" customFormat="1" x14ac:dyDescent="0.2">
      <c r="C558" s="21"/>
      <c r="D558" s="21"/>
      <c r="E558" s="21"/>
      <c r="F558" s="21"/>
    </row>
    <row r="559" spans="3:6" s="24" customFormat="1" x14ac:dyDescent="0.2">
      <c r="C559" s="21"/>
      <c r="D559" s="21"/>
      <c r="E559" s="21"/>
      <c r="F559" s="21"/>
    </row>
    <row r="560" spans="3:6" s="24" customFormat="1" x14ac:dyDescent="0.2">
      <c r="C560" s="21"/>
      <c r="D560" s="21"/>
      <c r="E560" s="21"/>
      <c r="F560" s="21"/>
    </row>
    <row r="561" spans="3:6" s="24" customFormat="1" x14ac:dyDescent="0.2">
      <c r="C561" s="21"/>
      <c r="D561" s="21"/>
      <c r="E561" s="21"/>
      <c r="F561" s="21"/>
    </row>
    <row r="562" spans="3:6" s="24" customFormat="1" x14ac:dyDescent="0.2">
      <c r="C562" s="21"/>
      <c r="D562" s="21"/>
      <c r="E562" s="21"/>
      <c r="F562" s="21"/>
    </row>
    <row r="563" spans="3:6" s="24" customFormat="1" x14ac:dyDescent="0.2">
      <c r="C563" s="21"/>
      <c r="D563" s="21"/>
      <c r="E563" s="21"/>
      <c r="F563" s="21"/>
    </row>
    <row r="564" spans="3:6" s="24" customFormat="1" x14ac:dyDescent="0.2">
      <c r="C564" s="21"/>
      <c r="D564" s="21"/>
      <c r="E564" s="21"/>
      <c r="F564" s="21"/>
    </row>
    <row r="565" spans="3:6" s="24" customFormat="1" x14ac:dyDescent="0.2">
      <c r="C565" s="21"/>
      <c r="D565" s="21"/>
      <c r="E565" s="21"/>
      <c r="F565" s="21"/>
    </row>
    <row r="566" spans="3:6" s="24" customFormat="1" x14ac:dyDescent="0.2">
      <c r="C566" s="21"/>
      <c r="D566" s="21"/>
      <c r="E566" s="21"/>
      <c r="F566" s="21"/>
    </row>
    <row r="567" spans="3:6" s="24" customFormat="1" x14ac:dyDescent="0.2">
      <c r="C567" s="21"/>
      <c r="D567" s="21"/>
      <c r="E567" s="21"/>
      <c r="F567" s="21"/>
    </row>
    <row r="568" spans="3:6" s="24" customFormat="1" x14ac:dyDescent="0.2">
      <c r="C568" s="21"/>
      <c r="D568" s="21"/>
      <c r="E568" s="21"/>
      <c r="F568" s="21"/>
    </row>
    <row r="569" spans="3:6" s="24" customFormat="1" x14ac:dyDescent="0.2">
      <c r="C569" s="21"/>
      <c r="D569" s="21"/>
      <c r="E569" s="21"/>
      <c r="F569" s="21"/>
    </row>
    <row r="570" spans="3:6" s="24" customFormat="1" x14ac:dyDescent="0.2">
      <c r="C570" s="21"/>
      <c r="D570" s="21"/>
      <c r="E570" s="21"/>
      <c r="F570" s="21"/>
    </row>
    <row r="571" spans="3:6" s="24" customFormat="1" x14ac:dyDescent="0.2">
      <c r="C571" s="21"/>
      <c r="D571" s="21"/>
      <c r="E571" s="21"/>
      <c r="F571" s="21"/>
    </row>
    <row r="572" spans="3:6" s="24" customFormat="1" x14ac:dyDescent="0.2">
      <c r="C572" s="21"/>
      <c r="D572" s="21"/>
      <c r="E572" s="21"/>
      <c r="F572" s="21"/>
    </row>
    <row r="573" spans="3:6" s="24" customFormat="1" x14ac:dyDescent="0.2">
      <c r="C573" s="21"/>
      <c r="D573" s="21"/>
      <c r="E573" s="21"/>
      <c r="F573" s="21"/>
    </row>
    <row r="574" spans="3:6" s="24" customFormat="1" x14ac:dyDescent="0.2">
      <c r="C574" s="21"/>
      <c r="D574" s="21"/>
      <c r="E574" s="21"/>
      <c r="F574" s="21"/>
    </row>
    <row r="575" spans="3:6" s="24" customFormat="1" x14ac:dyDescent="0.2">
      <c r="C575" s="21"/>
      <c r="D575" s="21"/>
      <c r="E575" s="21"/>
      <c r="F575" s="21"/>
    </row>
    <row r="576" spans="3:6" s="24" customFormat="1" x14ac:dyDescent="0.2">
      <c r="C576" s="21"/>
      <c r="D576" s="21"/>
      <c r="E576" s="21"/>
      <c r="F576" s="21"/>
    </row>
    <row r="577" spans="3:6" s="24" customFormat="1" x14ac:dyDescent="0.2">
      <c r="C577" s="21"/>
      <c r="D577" s="21"/>
      <c r="E577" s="21"/>
      <c r="F577" s="21"/>
    </row>
    <row r="578" spans="3:6" s="24" customFormat="1" x14ac:dyDescent="0.2">
      <c r="C578" s="21"/>
      <c r="D578" s="21"/>
      <c r="E578" s="21"/>
      <c r="F578" s="21"/>
    </row>
    <row r="579" spans="3:6" s="24" customFormat="1" x14ac:dyDescent="0.2">
      <c r="C579" s="21"/>
      <c r="D579" s="21"/>
      <c r="E579" s="21"/>
      <c r="F579" s="21"/>
    </row>
    <row r="580" spans="3:6" s="24" customFormat="1" x14ac:dyDescent="0.2">
      <c r="C580" s="21"/>
      <c r="D580" s="21"/>
      <c r="E580" s="21"/>
      <c r="F580" s="21"/>
    </row>
    <row r="581" spans="3:6" s="24" customFormat="1" x14ac:dyDescent="0.2">
      <c r="C581" s="21"/>
      <c r="D581" s="21"/>
      <c r="E581" s="21"/>
      <c r="F581" s="21"/>
    </row>
    <row r="582" spans="3:6" s="24" customFormat="1" x14ac:dyDescent="0.2">
      <c r="C582" s="21"/>
      <c r="D582" s="21"/>
      <c r="E582" s="21"/>
      <c r="F582" s="21"/>
    </row>
    <row r="583" spans="3:6" s="24" customFormat="1" x14ac:dyDescent="0.2">
      <c r="C583" s="21"/>
      <c r="D583" s="21"/>
      <c r="E583" s="21"/>
      <c r="F583" s="21"/>
    </row>
    <row r="584" spans="3:6" s="24" customFormat="1" x14ac:dyDescent="0.2">
      <c r="C584" s="21"/>
      <c r="D584" s="21"/>
      <c r="E584" s="21"/>
      <c r="F584" s="21"/>
    </row>
    <row r="585" spans="3:6" s="24" customFormat="1" x14ac:dyDescent="0.2">
      <c r="C585" s="21"/>
      <c r="D585" s="21"/>
      <c r="E585" s="21"/>
      <c r="F585" s="21"/>
    </row>
    <row r="586" spans="3:6" s="24" customFormat="1" x14ac:dyDescent="0.2">
      <c r="C586" s="21"/>
      <c r="D586" s="21"/>
      <c r="E586" s="21"/>
      <c r="F586" s="21"/>
    </row>
    <row r="587" spans="3:6" s="24" customFormat="1" x14ac:dyDescent="0.2">
      <c r="C587" s="21"/>
      <c r="D587" s="21"/>
      <c r="E587" s="21"/>
      <c r="F587" s="21"/>
    </row>
    <row r="588" spans="3:6" s="24" customFormat="1" x14ac:dyDescent="0.2">
      <c r="C588" s="21"/>
      <c r="D588" s="21"/>
      <c r="E588" s="21"/>
      <c r="F588" s="21"/>
    </row>
    <row r="589" spans="3:6" s="24" customFormat="1" x14ac:dyDescent="0.2">
      <c r="C589" s="21"/>
      <c r="D589" s="21"/>
      <c r="E589" s="21"/>
      <c r="F589" s="21"/>
    </row>
    <row r="590" spans="3:6" s="24" customFormat="1" x14ac:dyDescent="0.2">
      <c r="C590" s="21"/>
      <c r="D590" s="21"/>
      <c r="E590" s="21"/>
      <c r="F590" s="21"/>
    </row>
    <row r="591" spans="3:6" s="24" customFormat="1" x14ac:dyDescent="0.2">
      <c r="C591" s="21"/>
      <c r="D591" s="21"/>
      <c r="E591" s="21"/>
      <c r="F591" s="21"/>
    </row>
    <row r="592" spans="3:6" s="24" customFormat="1" x14ac:dyDescent="0.2">
      <c r="C592" s="21"/>
      <c r="D592" s="21"/>
      <c r="E592" s="21"/>
      <c r="F592" s="21"/>
    </row>
    <row r="593" spans="3:6" s="24" customFormat="1" x14ac:dyDescent="0.2">
      <c r="C593" s="21"/>
      <c r="D593" s="21"/>
      <c r="E593" s="21"/>
      <c r="F593" s="21"/>
    </row>
    <row r="594" spans="3:6" s="24" customFormat="1" x14ac:dyDescent="0.2">
      <c r="C594" s="21"/>
      <c r="D594" s="21"/>
      <c r="E594" s="21"/>
      <c r="F594" s="21"/>
    </row>
    <row r="595" spans="3:6" s="24" customFormat="1" x14ac:dyDescent="0.2">
      <c r="C595" s="21"/>
      <c r="D595" s="21"/>
      <c r="E595" s="21"/>
      <c r="F595" s="21"/>
    </row>
    <row r="596" spans="3:6" s="24" customFormat="1" x14ac:dyDescent="0.2">
      <c r="C596" s="21"/>
      <c r="D596" s="21"/>
      <c r="E596" s="21"/>
      <c r="F596" s="21"/>
    </row>
    <row r="597" spans="3:6" s="24" customFormat="1" x14ac:dyDescent="0.2">
      <c r="C597" s="21"/>
      <c r="D597" s="21"/>
      <c r="E597" s="21"/>
      <c r="F597" s="21"/>
    </row>
    <row r="598" spans="3:6" s="24" customFormat="1" x14ac:dyDescent="0.2">
      <c r="C598" s="21"/>
      <c r="D598" s="21"/>
      <c r="E598" s="21"/>
      <c r="F598" s="21"/>
    </row>
    <row r="599" spans="3:6" s="24" customFormat="1" x14ac:dyDescent="0.2">
      <c r="C599" s="21"/>
      <c r="D599" s="21"/>
      <c r="E599" s="21"/>
      <c r="F599" s="21"/>
    </row>
    <row r="600" spans="3:6" s="24" customFormat="1" x14ac:dyDescent="0.2">
      <c r="C600" s="21"/>
      <c r="D600" s="21"/>
      <c r="E600" s="21"/>
      <c r="F600" s="21"/>
    </row>
    <row r="601" spans="3:6" s="24" customFormat="1" x14ac:dyDescent="0.2">
      <c r="C601" s="21"/>
      <c r="D601" s="21"/>
      <c r="E601" s="21"/>
      <c r="F601" s="21"/>
    </row>
    <row r="602" spans="3:6" s="24" customFormat="1" x14ac:dyDescent="0.2">
      <c r="C602" s="21"/>
      <c r="D602" s="21"/>
      <c r="E602" s="21"/>
      <c r="F602" s="21"/>
    </row>
    <row r="603" spans="3:6" s="24" customFormat="1" x14ac:dyDescent="0.2">
      <c r="C603" s="21"/>
      <c r="D603" s="21"/>
      <c r="E603" s="21"/>
      <c r="F603" s="21"/>
    </row>
    <row r="604" spans="3:6" s="24" customFormat="1" x14ac:dyDescent="0.2">
      <c r="C604" s="21"/>
      <c r="D604" s="21"/>
      <c r="E604" s="21"/>
      <c r="F604" s="21"/>
    </row>
    <row r="605" spans="3:6" s="24" customFormat="1" x14ac:dyDescent="0.2">
      <c r="C605" s="21"/>
      <c r="D605" s="21"/>
      <c r="E605" s="21"/>
      <c r="F605" s="21"/>
    </row>
    <row r="606" spans="3:6" s="24" customFormat="1" x14ac:dyDescent="0.2">
      <c r="C606" s="21"/>
      <c r="D606" s="21"/>
      <c r="E606" s="21"/>
      <c r="F606" s="21"/>
    </row>
    <row r="607" spans="3:6" s="24" customFormat="1" x14ac:dyDescent="0.2">
      <c r="C607" s="21"/>
      <c r="D607" s="21"/>
      <c r="E607" s="21"/>
      <c r="F607" s="21"/>
    </row>
    <row r="608" spans="3:6" s="24" customFormat="1" x14ac:dyDescent="0.2">
      <c r="C608" s="21"/>
      <c r="D608" s="21"/>
      <c r="E608" s="21"/>
      <c r="F608" s="21"/>
    </row>
    <row r="609" spans="3:6" s="24" customFormat="1" x14ac:dyDescent="0.2">
      <c r="C609" s="21"/>
      <c r="D609" s="21"/>
      <c r="E609" s="21"/>
      <c r="F609" s="21"/>
    </row>
    <row r="610" spans="3:6" s="24" customFormat="1" x14ac:dyDescent="0.2">
      <c r="C610" s="21"/>
      <c r="D610" s="21"/>
      <c r="E610" s="21"/>
      <c r="F610" s="21"/>
    </row>
    <row r="611" spans="3:6" s="24" customFormat="1" x14ac:dyDescent="0.2">
      <c r="C611" s="21"/>
      <c r="D611" s="21"/>
      <c r="E611" s="21"/>
      <c r="F611" s="21"/>
    </row>
    <row r="612" spans="3:6" s="24" customFormat="1" x14ac:dyDescent="0.2">
      <c r="C612" s="21"/>
      <c r="D612" s="21"/>
      <c r="E612" s="21"/>
      <c r="F612" s="21"/>
    </row>
    <row r="613" spans="3:6" s="24" customFormat="1" x14ac:dyDescent="0.2">
      <c r="C613" s="21"/>
      <c r="D613" s="21"/>
      <c r="E613" s="21"/>
      <c r="F613" s="21"/>
    </row>
    <row r="614" spans="3:6" s="24" customFormat="1" x14ac:dyDescent="0.2">
      <c r="C614" s="21"/>
      <c r="D614" s="21"/>
      <c r="E614" s="21"/>
      <c r="F614" s="21"/>
    </row>
    <row r="615" spans="3:6" s="24" customFormat="1" x14ac:dyDescent="0.2">
      <c r="C615" s="21"/>
      <c r="D615" s="21"/>
      <c r="E615" s="21"/>
      <c r="F615" s="21"/>
    </row>
    <row r="616" spans="3:6" s="24" customFormat="1" x14ac:dyDescent="0.2">
      <c r="C616" s="21"/>
      <c r="D616" s="21"/>
      <c r="E616" s="21"/>
      <c r="F616" s="21"/>
    </row>
    <row r="617" spans="3:6" s="24" customFormat="1" x14ac:dyDescent="0.2">
      <c r="C617" s="21"/>
      <c r="D617" s="21"/>
      <c r="E617" s="21"/>
      <c r="F617" s="21"/>
    </row>
    <row r="618" spans="3:6" s="24" customFormat="1" x14ac:dyDescent="0.2">
      <c r="C618" s="21"/>
      <c r="D618" s="21"/>
      <c r="E618" s="21"/>
      <c r="F618" s="21"/>
    </row>
    <row r="619" spans="3:6" s="24" customFormat="1" x14ac:dyDescent="0.2">
      <c r="C619" s="21"/>
      <c r="D619" s="21"/>
      <c r="E619" s="21"/>
      <c r="F619" s="21"/>
    </row>
    <row r="620" spans="3:6" s="24" customFormat="1" x14ac:dyDescent="0.2">
      <c r="C620" s="21"/>
      <c r="D620" s="21"/>
      <c r="E620" s="21"/>
      <c r="F620" s="21"/>
    </row>
    <row r="621" spans="3:6" s="24" customFormat="1" x14ac:dyDescent="0.2">
      <c r="C621" s="21"/>
      <c r="D621" s="21"/>
      <c r="E621" s="21"/>
      <c r="F621" s="21"/>
    </row>
    <row r="622" spans="3:6" s="24" customFormat="1" x14ac:dyDescent="0.2">
      <c r="C622" s="21"/>
      <c r="D622" s="21"/>
      <c r="E622" s="21"/>
      <c r="F622" s="21"/>
    </row>
    <row r="623" spans="3:6" s="24" customFormat="1" x14ac:dyDescent="0.2">
      <c r="C623" s="21"/>
      <c r="D623" s="21"/>
      <c r="E623" s="21"/>
      <c r="F623" s="21"/>
    </row>
    <row r="624" spans="3:6" s="24" customFormat="1" x14ac:dyDescent="0.2">
      <c r="C624" s="21"/>
      <c r="D624" s="21"/>
      <c r="E624" s="21"/>
      <c r="F624" s="21"/>
    </row>
    <row r="625" spans="3:6" s="24" customFormat="1" x14ac:dyDescent="0.2">
      <c r="C625" s="21"/>
      <c r="D625" s="21"/>
      <c r="E625" s="21"/>
      <c r="F625" s="21"/>
    </row>
    <row r="626" spans="3:6" s="24" customFormat="1" x14ac:dyDescent="0.2">
      <c r="C626" s="21"/>
      <c r="D626" s="21"/>
      <c r="E626" s="21"/>
      <c r="F626" s="21"/>
    </row>
    <row r="627" spans="3:6" s="24" customFormat="1" x14ac:dyDescent="0.2">
      <c r="C627" s="21"/>
      <c r="D627" s="21"/>
      <c r="E627" s="21"/>
      <c r="F627" s="21"/>
    </row>
    <row r="628" spans="3:6" s="24" customFormat="1" x14ac:dyDescent="0.2">
      <c r="C628" s="21"/>
      <c r="D628" s="21"/>
      <c r="E628" s="21"/>
      <c r="F628" s="21"/>
    </row>
    <row r="629" spans="3:6" s="24" customFormat="1" x14ac:dyDescent="0.2">
      <c r="C629" s="21"/>
      <c r="D629" s="21"/>
      <c r="E629" s="21"/>
      <c r="F629" s="21"/>
    </row>
    <row r="630" spans="3:6" s="24" customFormat="1" x14ac:dyDescent="0.2">
      <c r="C630" s="21"/>
      <c r="D630" s="21"/>
      <c r="E630" s="21"/>
      <c r="F630" s="21"/>
    </row>
    <row r="631" spans="3:6" s="24" customFormat="1" x14ac:dyDescent="0.2">
      <c r="C631" s="21"/>
      <c r="D631" s="21"/>
      <c r="E631" s="21"/>
      <c r="F631" s="21"/>
    </row>
    <row r="632" spans="3:6" s="24" customFormat="1" x14ac:dyDescent="0.2">
      <c r="C632" s="21"/>
      <c r="D632" s="21"/>
      <c r="E632" s="21"/>
      <c r="F632" s="21"/>
    </row>
    <row r="633" spans="3:6" s="24" customFormat="1" x14ac:dyDescent="0.2">
      <c r="C633" s="21"/>
      <c r="D633" s="21"/>
      <c r="E633" s="21"/>
      <c r="F633" s="21"/>
    </row>
    <row r="634" spans="3:6" s="24" customFormat="1" x14ac:dyDescent="0.2">
      <c r="C634" s="21"/>
      <c r="D634" s="21"/>
      <c r="E634" s="21"/>
      <c r="F634" s="21"/>
    </row>
    <row r="635" spans="3:6" s="24" customFormat="1" x14ac:dyDescent="0.2">
      <c r="C635" s="21"/>
      <c r="D635" s="21"/>
      <c r="E635" s="21"/>
      <c r="F635" s="21"/>
    </row>
    <row r="636" spans="3:6" s="24" customFormat="1" x14ac:dyDescent="0.2">
      <c r="C636" s="21"/>
      <c r="D636" s="21"/>
      <c r="E636" s="21"/>
      <c r="F636" s="21"/>
    </row>
    <row r="637" spans="3:6" s="24" customFormat="1" x14ac:dyDescent="0.2">
      <c r="C637" s="21"/>
      <c r="D637" s="21"/>
      <c r="E637" s="21"/>
      <c r="F637" s="21"/>
    </row>
    <row r="638" spans="3:6" s="24" customFormat="1" x14ac:dyDescent="0.2">
      <c r="C638" s="21"/>
      <c r="D638" s="21"/>
      <c r="E638" s="21"/>
      <c r="F638" s="21"/>
    </row>
    <row r="639" spans="3:6" s="24" customFormat="1" x14ac:dyDescent="0.2">
      <c r="C639" s="21"/>
      <c r="D639" s="21"/>
      <c r="E639" s="21"/>
      <c r="F639" s="21"/>
    </row>
    <row r="640" spans="3:6" s="24" customFormat="1" x14ac:dyDescent="0.2">
      <c r="C640" s="21"/>
      <c r="D640" s="21"/>
      <c r="E640" s="21"/>
      <c r="F640" s="21"/>
    </row>
    <row r="641" spans="3:6" s="24" customFormat="1" x14ac:dyDescent="0.2">
      <c r="C641" s="21"/>
      <c r="D641" s="21"/>
      <c r="E641" s="21"/>
      <c r="F641" s="21"/>
    </row>
    <row r="642" spans="3:6" s="24" customFormat="1" x14ac:dyDescent="0.2">
      <c r="C642" s="21"/>
      <c r="D642" s="21"/>
      <c r="E642" s="21"/>
      <c r="F642" s="21"/>
    </row>
    <row r="643" spans="3:6" s="24" customFormat="1" x14ac:dyDescent="0.2">
      <c r="C643" s="21"/>
      <c r="D643" s="21"/>
      <c r="E643" s="21"/>
      <c r="F643" s="21"/>
    </row>
    <row r="644" spans="3:6" s="24" customFormat="1" x14ac:dyDescent="0.2">
      <c r="C644" s="21"/>
      <c r="D644" s="21"/>
      <c r="E644" s="21"/>
      <c r="F644" s="21"/>
    </row>
    <row r="645" spans="3:6" s="24" customFormat="1" x14ac:dyDescent="0.2">
      <c r="C645" s="21"/>
      <c r="D645" s="21"/>
      <c r="E645" s="21"/>
      <c r="F645" s="21"/>
    </row>
    <row r="646" spans="3:6" s="24" customFormat="1" x14ac:dyDescent="0.2">
      <c r="C646" s="21"/>
      <c r="D646" s="21"/>
      <c r="E646" s="21"/>
      <c r="F646" s="21"/>
    </row>
    <row r="647" spans="3:6" s="24" customFormat="1" x14ac:dyDescent="0.2">
      <c r="C647" s="21"/>
      <c r="D647" s="21"/>
      <c r="E647" s="21"/>
      <c r="F647" s="21"/>
    </row>
    <row r="648" spans="3:6" s="24" customFormat="1" x14ac:dyDescent="0.2">
      <c r="C648" s="21"/>
      <c r="D648" s="21"/>
      <c r="E648" s="21"/>
      <c r="F648" s="21"/>
    </row>
    <row r="649" spans="3:6" s="24" customFormat="1" x14ac:dyDescent="0.2">
      <c r="C649" s="21"/>
      <c r="D649" s="21"/>
      <c r="E649" s="21"/>
      <c r="F649" s="21"/>
    </row>
    <row r="650" spans="3:6" s="24" customFormat="1" x14ac:dyDescent="0.2">
      <c r="C650" s="21"/>
      <c r="D650" s="21"/>
      <c r="E650" s="21"/>
      <c r="F650" s="21"/>
    </row>
    <row r="651" spans="3:6" s="24" customFormat="1" x14ac:dyDescent="0.2">
      <c r="C651" s="21"/>
      <c r="D651" s="21"/>
      <c r="E651" s="21"/>
      <c r="F651" s="21"/>
    </row>
    <row r="652" spans="3:6" s="24" customFormat="1" x14ac:dyDescent="0.2">
      <c r="C652" s="21"/>
      <c r="D652" s="21"/>
      <c r="E652" s="21"/>
      <c r="F652" s="21"/>
    </row>
    <row r="653" spans="3:6" s="24" customFormat="1" x14ac:dyDescent="0.2">
      <c r="C653" s="21"/>
      <c r="D653" s="21"/>
      <c r="E653" s="21"/>
      <c r="F653" s="21"/>
    </row>
    <row r="654" spans="3:6" s="24" customFormat="1" x14ac:dyDescent="0.2">
      <c r="C654" s="21"/>
      <c r="D654" s="21"/>
      <c r="E654" s="21"/>
      <c r="F654" s="21"/>
    </row>
    <row r="655" spans="3:6" s="24" customFormat="1" x14ac:dyDescent="0.2">
      <c r="C655" s="21"/>
      <c r="D655" s="21"/>
      <c r="E655" s="21"/>
      <c r="F655" s="21"/>
    </row>
    <row r="656" spans="3:6" s="24" customFormat="1" x14ac:dyDescent="0.2">
      <c r="C656" s="21"/>
      <c r="D656" s="21"/>
      <c r="E656" s="21"/>
      <c r="F656" s="21"/>
    </row>
    <row r="657" spans="3:6" s="24" customFormat="1" x14ac:dyDescent="0.2">
      <c r="C657" s="21"/>
      <c r="D657" s="21"/>
      <c r="E657" s="21"/>
      <c r="F657" s="21"/>
    </row>
    <row r="658" spans="3:6" s="24" customFormat="1" x14ac:dyDescent="0.2">
      <c r="C658" s="21"/>
      <c r="D658" s="21"/>
      <c r="E658" s="21"/>
      <c r="F658" s="21"/>
    </row>
    <row r="659" spans="3:6" s="24" customFormat="1" x14ac:dyDescent="0.2">
      <c r="C659" s="21"/>
      <c r="D659" s="21"/>
      <c r="E659" s="21"/>
      <c r="F659" s="21"/>
    </row>
    <row r="660" spans="3:6" s="24" customFormat="1" x14ac:dyDescent="0.2">
      <c r="C660" s="21"/>
      <c r="D660" s="21"/>
      <c r="E660" s="21"/>
      <c r="F660" s="21"/>
    </row>
    <row r="661" spans="3:6" s="24" customFormat="1" x14ac:dyDescent="0.2">
      <c r="C661" s="21"/>
      <c r="D661" s="21"/>
      <c r="E661" s="21"/>
      <c r="F661" s="21"/>
    </row>
    <row r="662" spans="3:6" s="24" customFormat="1" x14ac:dyDescent="0.2">
      <c r="C662" s="21"/>
      <c r="D662" s="21"/>
      <c r="E662" s="21"/>
      <c r="F662" s="21"/>
    </row>
    <row r="663" spans="3:6" s="24" customFormat="1" x14ac:dyDescent="0.2">
      <c r="C663" s="21"/>
      <c r="D663" s="21"/>
      <c r="E663" s="21"/>
      <c r="F663" s="21"/>
    </row>
    <row r="664" spans="3:6" s="24" customFormat="1" x14ac:dyDescent="0.2">
      <c r="C664" s="21"/>
      <c r="D664" s="21"/>
      <c r="E664" s="21"/>
      <c r="F664" s="21"/>
    </row>
    <row r="665" spans="3:6" s="24" customFormat="1" x14ac:dyDescent="0.2">
      <c r="C665" s="21"/>
      <c r="D665" s="21"/>
      <c r="E665" s="21"/>
      <c r="F665" s="21"/>
    </row>
    <row r="666" spans="3:6" s="24" customFormat="1" x14ac:dyDescent="0.2">
      <c r="C666" s="21"/>
      <c r="D666" s="21"/>
      <c r="E666" s="21"/>
      <c r="F666" s="21"/>
    </row>
    <row r="667" spans="3:6" s="24" customFormat="1" x14ac:dyDescent="0.2">
      <c r="C667" s="21"/>
      <c r="D667" s="21"/>
      <c r="E667" s="21"/>
      <c r="F667" s="21"/>
    </row>
    <row r="668" spans="3:6" s="24" customFormat="1" x14ac:dyDescent="0.2">
      <c r="C668" s="21"/>
      <c r="D668" s="21"/>
      <c r="E668" s="21"/>
      <c r="F668" s="21"/>
    </row>
    <row r="669" spans="3:6" s="24" customFormat="1" x14ac:dyDescent="0.2">
      <c r="C669" s="21"/>
      <c r="D669" s="21"/>
      <c r="E669" s="21"/>
      <c r="F669" s="21"/>
    </row>
    <row r="670" spans="3:6" s="24" customFormat="1" x14ac:dyDescent="0.2">
      <c r="C670" s="21"/>
      <c r="D670" s="21"/>
      <c r="E670" s="21"/>
      <c r="F670" s="21"/>
    </row>
    <row r="671" spans="3:6" s="24" customFormat="1" x14ac:dyDescent="0.2">
      <c r="C671" s="21"/>
      <c r="D671" s="21"/>
      <c r="E671" s="21"/>
      <c r="F671" s="21"/>
    </row>
    <row r="672" spans="3:6" s="24" customFormat="1" x14ac:dyDescent="0.2">
      <c r="C672" s="21"/>
      <c r="D672" s="21"/>
      <c r="E672" s="21"/>
      <c r="F672" s="21"/>
    </row>
    <row r="673" spans="3:6" s="24" customFormat="1" x14ac:dyDescent="0.2">
      <c r="C673" s="21"/>
      <c r="D673" s="21"/>
      <c r="E673" s="21"/>
      <c r="F673" s="21"/>
    </row>
    <row r="674" spans="3:6" s="24" customFormat="1" x14ac:dyDescent="0.2">
      <c r="C674" s="21"/>
      <c r="D674" s="21"/>
      <c r="E674" s="21"/>
      <c r="F674" s="21"/>
    </row>
    <row r="675" spans="3:6" s="24" customFormat="1" x14ac:dyDescent="0.2">
      <c r="C675" s="21"/>
      <c r="D675" s="21"/>
      <c r="E675" s="21"/>
      <c r="F675" s="21"/>
    </row>
    <row r="676" spans="3:6" s="24" customFormat="1" x14ac:dyDescent="0.2">
      <c r="C676" s="21"/>
      <c r="D676" s="21"/>
      <c r="E676" s="21"/>
      <c r="F676" s="21"/>
    </row>
    <row r="677" spans="3:6" s="24" customFormat="1" x14ac:dyDescent="0.2">
      <c r="C677" s="21"/>
      <c r="D677" s="21"/>
      <c r="E677" s="21"/>
      <c r="F677" s="21"/>
    </row>
    <row r="678" spans="3:6" s="24" customFormat="1" x14ac:dyDescent="0.2">
      <c r="C678" s="21"/>
      <c r="D678" s="21"/>
      <c r="E678" s="21"/>
      <c r="F678" s="21"/>
    </row>
    <row r="679" spans="3:6" s="24" customFormat="1" x14ac:dyDescent="0.2">
      <c r="C679" s="21"/>
      <c r="D679" s="21"/>
      <c r="E679" s="21"/>
      <c r="F679" s="21"/>
    </row>
    <row r="680" spans="3:6" s="24" customFormat="1" x14ac:dyDescent="0.2">
      <c r="C680" s="21"/>
      <c r="D680" s="21"/>
      <c r="E680" s="21"/>
      <c r="F680" s="21"/>
    </row>
    <row r="681" spans="3:6" s="24" customFormat="1" x14ac:dyDescent="0.2">
      <c r="C681" s="21"/>
      <c r="D681" s="21"/>
      <c r="E681" s="21"/>
      <c r="F681" s="21"/>
    </row>
    <row r="682" spans="3:6" s="24" customFormat="1" x14ac:dyDescent="0.2">
      <c r="C682" s="21"/>
      <c r="D682" s="21"/>
      <c r="E682" s="21"/>
      <c r="F682" s="21"/>
    </row>
    <row r="683" spans="3:6" s="24" customFormat="1" x14ac:dyDescent="0.2">
      <c r="C683" s="21"/>
      <c r="D683" s="21"/>
      <c r="E683" s="21"/>
      <c r="F683" s="21"/>
    </row>
    <row r="684" spans="3:6" s="24" customFormat="1" x14ac:dyDescent="0.2">
      <c r="C684" s="21"/>
      <c r="D684" s="21"/>
      <c r="E684" s="21"/>
      <c r="F684" s="21"/>
    </row>
    <row r="685" spans="3:6" s="24" customFormat="1" x14ac:dyDescent="0.2">
      <c r="C685" s="21"/>
      <c r="D685" s="21"/>
      <c r="E685" s="21"/>
      <c r="F685" s="21"/>
    </row>
    <row r="686" spans="3:6" s="24" customFormat="1" x14ac:dyDescent="0.2">
      <c r="C686" s="21"/>
      <c r="D686" s="21"/>
      <c r="E686" s="21"/>
      <c r="F686" s="21"/>
    </row>
    <row r="687" spans="3:6" s="24" customFormat="1" x14ac:dyDescent="0.2">
      <c r="C687" s="21"/>
      <c r="D687" s="21"/>
      <c r="E687" s="21"/>
      <c r="F687" s="21"/>
    </row>
    <row r="688" spans="3:6" s="24" customFormat="1" x14ac:dyDescent="0.2">
      <c r="C688" s="21"/>
      <c r="D688" s="21"/>
      <c r="E688" s="21"/>
      <c r="F688" s="21"/>
    </row>
    <row r="689" spans="3:6" s="24" customFormat="1" x14ac:dyDescent="0.2">
      <c r="C689" s="21"/>
      <c r="D689" s="21"/>
      <c r="E689" s="21"/>
      <c r="F689" s="21"/>
    </row>
    <row r="690" spans="3:6" s="24" customFormat="1" x14ac:dyDescent="0.2">
      <c r="C690" s="21"/>
      <c r="D690" s="21"/>
      <c r="E690" s="21"/>
      <c r="F690" s="21"/>
    </row>
    <row r="691" spans="3:6" s="24" customFormat="1" x14ac:dyDescent="0.2">
      <c r="C691" s="21"/>
      <c r="D691" s="21"/>
      <c r="E691" s="21"/>
      <c r="F691" s="21"/>
    </row>
    <row r="692" spans="3:6" s="24" customFormat="1" x14ac:dyDescent="0.2">
      <c r="C692" s="21"/>
      <c r="D692" s="21"/>
      <c r="E692" s="21"/>
      <c r="F692" s="21"/>
    </row>
    <row r="693" spans="3:6" s="24" customFormat="1" x14ac:dyDescent="0.2">
      <c r="C693" s="21"/>
      <c r="D693" s="21"/>
      <c r="E693" s="21"/>
      <c r="F693" s="21"/>
    </row>
    <row r="694" spans="3:6" s="24" customFormat="1" x14ac:dyDescent="0.2">
      <c r="C694" s="21"/>
      <c r="D694" s="21"/>
      <c r="E694" s="21"/>
      <c r="F694" s="21"/>
    </row>
    <row r="695" spans="3:6" s="24" customFormat="1" x14ac:dyDescent="0.2">
      <c r="C695" s="21"/>
      <c r="D695" s="21"/>
      <c r="E695" s="21"/>
      <c r="F695" s="21"/>
    </row>
    <row r="696" spans="3:6" s="24" customFormat="1" x14ac:dyDescent="0.2">
      <c r="C696" s="21"/>
      <c r="D696" s="21"/>
      <c r="E696" s="21"/>
      <c r="F696" s="21"/>
    </row>
    <row r="697" spans="3:6" s="24" customFormat="1" x14ac:dyDescent="0.2">
      <c r="C697" s="21"/>
      <c r="D697" s="21"/>
      <c r="E697" s="21"/>
      <c r="F697" s="21"/>
    </row>
    <row r="698" spans="3:6" s="24" customFormat="1" x14ac:dyDescent="0.2">
      <c r="C698" s="21"/>
      <c r="D698" s="21"/>
      <c r="E698" s="21"/>
      <c r="F698" s="21"/>
    </row>
    <row r="699" spans="3:6" s="24" customFormat="1" x14ac:dyDescent="0.2">
      <c r="C699" s="21"/>
      <c r="D699" s="21"/>
      <c r="E699" s="21"/>
      <c r="F699" s="21"/>
    </row>
    <row r="700" spans="3:6" s="24" customFormat="1" x14ac:dyDescent="0.2">
      <c r="C700" s="21"/>
      <c r="D700" s="21"/>
      <c r="E700" s="21"/>
      <c r="F700" s="21"/>
    </row>
    <row r="701" spans="3:6" s="24" customFormat="1" x14ac:dyDescent="0.2">
      <c r="C701" s="21"/>
      <c r="D701" s="21"/>
      <c r="E701" s="21"/>
      <c r="F701" s="21"/>
    </row>
    <row r="702" spans="3:6" s="24" customFormat="1" x14ac:dyDescent="0.2">
      <c r="C702" s="21"/>
      <c r="D702" s="21"/>
      <c r="E702" s="21"/>
      <c r="F702" s="21"/>
    </row>
    <row r="703" spans="3:6" s="24" customFormat="1" x14ac:dyDescent="0.2">
      <c r="C703" s="21"/>
      <c r="D703" s="21"/>
      <c r="E703" s="21"/>
      <c r="F703" s="21"/>
    </row>
    <row r="704" spans="3:6" s="24" customFormat="1" x14ac:dyDescent="0.2">
      <c r="C704" s="21"/>
      <c r="D704" s="21"/>
      <c r="E704" s="21"/>
      <c r="F704" s="21"/>
    </row>
    <row r="705" spans="3:6" s="24" customFormat="1" x14ac:dyDescent="0.2">
      <c r="C705" s="21"/>
      <c r="D705" s="21"/>
      <c r="E705" s="21"/>
      <c r="F705" s="21"/>
    </row>
    <row r="706" spans="3:6" s="24" customFormat="1" x14ac:dyDescent="0.2">
      <c r="C706" s="21"/>
      <c r="D706" s="21"/>
      <c r="E706" s="21"/>
      <c r="F706" s="21"/>
    </row>
    <row r="707" spans="3:6" s="24" customFormat="1" x14ac:dyDescent="0.2">
      <c r="C707" s="21"/>
      <c r="D707" s="21"/>
      <c r="E707" s="21"/>
      <c r="F707" s="21"/>
    </row>
    <row r="708" spans="3:6" s="24" customFormat="1" x14ac:dyDescent="0.2">
      <c r="C708" s="21"/>
      <c r="D708" s="21"/>
      <c r="E708" s="21"/>
      <c r="F708" s="21"/>
    </row>
    <row r="709" spans="3:6" s="24" customFormat="1" x14ac:dyDescent="0.2">
      <c r="C709" s="21"/>
      <c r="D709" s="21"/>
      <c r="E709" s="21"/>
      <c r="F709" s="21"/>
    </row>
    <row r="710" spans="3:6" s="24" customFormat="1" x14ac:dyDescent="0.2">
      <c r="C710" s="21"/>
      <c r="D710" s="21"/>
      <c r="E710" s="21"/>
      <c r="F710" s="21"/>
    </row>
    <row r="711" spans="3:6" s="24" customFormat="1" x14ac:dyDescent="0.2">
      <c r="C711" s="21"/>
      <c r="D711" s="21"/>
      <c r="E711" s="21"/>
      <c r="F711" s="21"/>
    </row>
    <row r="712" spans="3:6" s="24" customFormat="1" x14ac:dyDescent="0.2">
      <c r="C712" s="21"/>
      <c r="D712" s="21"/>
      <c r="E712" s="21"/>
      <c r="F712" s="21"/>
    </row>
    <row r="713" spans="3:6" s="24" customFormat="1" x14ac:dyDescent="0.2">
      <c r="C713" s="21"/>
      <c r="D713" s="21"/>
      <c r="E713" s="21"/>
      <c r="F713" s="21"/>
    </row>
    <row r="714" spans="3:6" s="24" customFormat="1" x14ac:dyDescent="0.2">
      <c r="C714" s="21"/>
      <c r="D714" s="21"/>
      <c r="E714" s="21"/>
      <c r="F714" s="21"/>
    </row>
    <row r="715" spans="3:6" s="24" customFormat="1" x14ac:dyDescent="0.2">
      <c r="C715" s="21"/>
      <c r="D715" s="21"/>
      <c r="E715" s="21"/>
      <c r="F715" s="21"/>
    </row>
    <row r="716" spans="3:6" s="24" customFormat="1" x14ac:dyDescent="0.2">
      <c r="C716" s="21"/>
      <c r="D716" s="21"/>
      <c r="E716" s="21"/>
      <c r="F716" s="21"/>
    </row>
    <row r="717" spans="3:6" s="24" customFormat="1" x14ac:dyDescent="0.2">
      <c r="C717" s="21"/>
      <c r="D717" s="21"/>
      <c r="E717" s="21"/>
      <c r="F717" s="21"/>
    </row>
    <row r="718" spans="3:6" s="24" customFormat="1" x14ac:dyDescent="0.2">
      <c r="C718" s="21"/>
      <c r="D718" s="21"/>
      <c r="E718" s="21"/>
      <c r="F718" s="21"/>
    </row>
    <row r="719" spans="3:6" s="24" customFormat="1" x14ac:dyDescent="0.2">
      <c r="C719" s="21"/>
      <c r="D719" s="21"/>
      <c r="E719" s="21"/>
      <c r="F719" s="21"/>
    </row>
    <row r="720" spans="3:6" s="24" customFormat="1" x14ac:dyDescent="0.2">
      <c r="C720" s="21"/>
      <c r="D720" s="21"/>
      <c r="E720" s="21"/>
      <c r="F720" s="21"/>
    </row>
    <row r="721" spans="3:6" s="24" customFormat="1" x14ac:dyDescent="0.2">
      <c r="C721" s="21"/>
      <c r="D721" s="21"/>
      <c r="E721" s="21"/>
      <c r="F721" s="21"/>
    </row>
    <row r="722" spans="3:6" s="24" customFormat="1" x14ac:dyDescent="0.2">
      <c r="C722" s="21"/>
      <c r="D722" s="21"/>
      <c r="E722" s="21"/>
      <c r="F722" s="21"/>
    </row>
    <row r="723" spans="3:6" s="24" customFormat="1" x14ac:dyDescent="0.2">
      <c r="C723" s="21"/>
      <c r="D723" s="21"/>
      <c r="E723" s="21"/>
      <c r="F723" s="21"/>
    </row>
    <row r="724" spans="3:6" s="24" customFormat="1" x14ac:dyDescent="0.2">
      <c r="C724" s="21"/>
      <c r="D724" s="21"/>
      <c r="E724" s="21"/>
      <c r="F724" s="21"/>
    </row>
    <row r="725" spans="3:6" s="24" customFormat="1" x14ac:dyDescent="0.2">
      <c r="C725" s="21"/>
      <c r="D725" s="21"/>
      <c r="E725" s="21"/>
      <c r="F725" s="21"/>
    </row>
    <row r="726" spans="3:6" s="24" customFormat="1" x14ac:dyDescent="0.2">
      <c r="C726" s="21"/>
      <c r="D726" s="21"/>
      <c r="E726" s="21"/>
      <c r="F726" s="21"/>
    </row>
    <row r="727" spans="3:6" s="24" customFormat="1" x14ac:dyDescent="0.2">
      <c r="C727" s="21"/>
      <c r="D727" s="21"/>
      <c r="E727" s="21"/>
      <c r="F727" s="21"/>
    </row>
    <row r="728" spans="3:6" s="24" customFormat="1" x14ac:dyDescent="0.2">
      <c r="C728" s="21"/>
      <c r="D728" s="21"/>
      <c r="E728" s="21"/>
      <c r="F728" s="21"/>
    </row>
    <row r="729" spans="3:6" s="24" customFormat="1" x14ac:dyDescent="0.2">
      <c r="C729" s="21"/>
      <c r="D729" s="21"/>
      <c r="E729" s="21"/>
      <c r="F729" s="21"/>
    </row>
    <row r="730" spans="3:6" s="24" customFormat="1" x14ac:dyDescent="0.2">
      <c r="C730" s="21"/>
      <c r="D730" s="21"/>
      <c r="E730" s="21"/>
      <c r="F730" s="21"/>
    </row>
    <row r="731" spans="3:6" s="24" customFormat="1" x14ac:dyDescent="0.2">
      <c r="C731" s="21"/>
      <c r="D731" s="21"/>
      <c r="E731" s="21"/>
      <c r="F731" s="21"/>
    </row>
    <row r="732" spans="3:6" s="24" customFormat="1" x14ac:dyDescent="0.2">
      <c r="C732" s="21"/>
      <c r="D732" s="21"/>
      <c r="E732" s="21"/>
      <c r="F732" s="21"/>
    </row>
    <row r="733" spans="3:6" s="24" customFormat="1" x14ac:dyDescent="0.2">
      <c r="C733" s="21"/>
      <c r="D733" s="21"/>
      <c r="E733" s="21"/>
      <c r="F733" s="21"/>
    </row>
    <row r="734" spans="3:6" s="24" customFormat="1" x14ac:dyDescent="0.2">
      <c r="C734" s="21"/>
      <c r="D734" s="21"/>
      <c r="E734" s="21"/>
      <c r="F734" s="21"/>
    </row>
    <row r="735" spans="3:6" s="24" customFormat="1" x14ac:dyDescent="0.2">
      <c r="C735" s="21"/>
      <c r="D735" s="21"/>
      <c r="E735" s="21"/>
      <c r="F735" s="21"/>
    </row>
    <row r="736" spans="3:6" s="24" customFormat="1" x14ac:dyDescent="0.2">
      <c r="C736" s="21"/>
      <c r="D736" s="21"/>
      <c r="E736" s="21"/>
      <c r="F736" s="21"/>
    </row>
    <row r="737" spans="3:6" s="24" customFormat="1" x14ac:dyDescent="0.2">
      <c r="C737" s="21"/>
      <c r="D737" s="21"/>
      <c r="E737" s="21"/>
      <c r="F737" s="21"/>
    </row>
    <row r="738" spans="3:6" s="24" customFormat="1" x14ac:dyDescent="0.2">
      <c r="C738" s="21"/>
      <c r="D738" s="21"/>
      <c r="E738" s="21"/>
      <c r="F738" s="21"/>
    </row>
    <row r="739" spans="3:6" s="24" customFormat="1" x14ac:dyDescent="0.2">
      <c r="C739" s="21"/>
      <c r="D739" s="21"/>
      <c r="E739" s="21"/>
      <c r="F739" s="21"/>
    </row>
    <row r="740" spans="3:6" s="24" customFormat="1" x14ac:dyDescent="0.2">
      <c r="C740" s="21"/>
      <c r="D740" s="21"/>
      <c r="E740" s="21"/>
      <c r="F740" s="21"/>
    </row>
    <row r="741" spans="3:6" s="24" customFormat="1" x14ac:dyDescent="0.2">
      <c r="C741" s="21"/>
      <c r="D741" s="21"/>
      <c r="E741" s="21"/>
      <c r="F741" s="21"/>
    </row>
    <row r="742" spans="3:6" s="24" customFormat="1" x14ac:dyDescent="0.2">
      <c r="C742" s="21"/>
      <c r="D742" s="21"/>
      <c r="E742" s="21"/>
      <c r="F742" s="21"/>
    </row>
    <row r="743" spans="3:6" s="24" customFormat="1" x14ac:dyDescent="0.2">
      <c r="C743" s="21"/>
      <c r="D743" s="21"/>
      <c r="E743" s="21"/>
      <c r="F743" s="21"/>
    </row>
    <row r="744" spans="3:6" s="24" customFormat="1" x14ac:dyDescent="0.2">
      <c r="C744" s="21"/>
      <c r="D744" s="21"/>
      <c r="E744" s="21"/>
      <c r="F744" s="21"/>
    </row>
    <row r="745" spans="3:6" s="24" customFormat="1" x14ac:dyDescent="0.2">
      <c r="C745" s="21"/>
      <c r="D745" s="21"/>
      <c r="E745" s="21"/>
      <c r="F745" s="21"/>
    </row>
    <row r="746" spans="3:6" s="24" customFormat="1" x14ac:dyDescent="0.2">
      <c r="C746" s="21"/>
      <c r="D746" s="21"/>
      <c r="E746" s="21"/>
      <c r="F746" s="21"/>
    </row>
    <row r="747" spans="3:6" s="24" customFormat="1" x14ac:dyDescent="0.2">
      <c r="C747" s="21"/>
      <c r="D747" s="21"/>
      <c r="E747" s="21"/>
      <c r="F747" s="21"/>
    </row>
    <row r="748" spans="3:6" s="24" customFormat="1" x14ac:dyDescent="0.2">
      <c r="C748" s="21"/>
      <c r="D748" s="21"/>
      <c r="E748" s="21"/>
      <c r="F748" s="21"/>
    </row>
    <row r="749" spans="3:6" s="24" customFormat="1" x14ac:dyDescent="0.2">
      <c r="C749" s="21"/>
      <c r="D749" s="21"/>
      <c r="E749" s="21"/>
      <c r="F749" s="21"/>
    </row>
    <row r="750" spans="3:6" s="24" customFormat="1" x14ac:dyDescent="0.2">
      <c r="C750" s="21"/>
      <c r="D750" s="21"/>
      <c r="E750" s="21"/>
      <c r="F750" s="21"/>
    </row>
    <row r="751" spans="3:6" s="24" customFormat="1" x14ac:dyDescent="0.2">
      <c r="C751" s="21"/>
      <c r="D751" s="21"/>
      <c r="E751" s="21"/>
      <c r="F751" s="21"/>
    </row>
    <row r="752" spans="3:6" s="24" customFormat="1" x14ac:dyDescent="0.2">
      <c r="C752" s="21"/>
      <c r="D752" s="21"/>
      <c r="E752" s="21"/>
      <c r="F752" s="21"/>
    </row>
    <row r="753" spans="3:6" s="24" customFormat="1" x14ac:dyDescent="0.2">
      <c r="C753" s="21"/>
      <c r="D753" s="21"/>
      <c r="E753" s="21"/>
      <c r="F753" s="21"/>
    </row>
    <row r="754" spans="3:6" s="24" customFormat="1" x14ac:dyDescent="0.2">
      <c r="C754" s="21"/>
      <c r="D754" s="21"/>
      <c r="E754" s="21"/>
      <c r="F754" s="21"/>
    </row>
    <row r="755" spans="3:6" s="24" customFormat="1" x14ac:dyDescent="0.2">
      <c r="C755" s="21"/>
      <c r="D755" s="21"/>
      <c r="E755" s="21"/>
      <c r="F755" s="21"/>
    </row>
    <row r="756" spans="3:6" s="24" customFormat="1" x14ac:dyDescent="0.2">
      <c r="C756" s="21"/>
      <c r="D756" s="21"/>
      <c r="E756" s="21"/>
      <c r="F756" s="21"/>
    </row>
    <row r="757" spans="3:6" s="24" customFormat="1" x14ac:dyDescent="0.2">
      <c r="C757" s="21"/>
      <c r="D757" s="21"/>
      <c r="E757" s="21"/>
      <c r="F757" s="21"/>
    </row>
    <row r="758" spans="3:6" s="24" customFormat="1" x14ac:dyDescent="0.2">
      <c r="C758" s="21"/>
      <c r="D758" s="21"/>
      <c r="E758" s="21"/>
      <c r="F758" s="21"/>
    </row>
    <row r="759" spans="3:6" s="24" customFormat="1" x14ac:dyDescent="0.2">
      <c r="C759" s="21"/>
      <c r="D759" s="21"/>
      <c r="E759" s="21"/>
      <c r="F759" s="21"/>
    </row>
    <row r="760" spans="3:6" s="24" customFormat="1" x14ac:dyDescent="0.2">
      <c r="C760" s="21"/>
      <c r="D760" s="21"/>
      <c r="E760" s="21"/>
      <c r="F760" s="21"/>
    </row>
    <row r="761" spans="3:6" s="24" customFormat="1" x14ac:dyDescent="0.2">
      <c r="C761" s="21"/>
      <c r="D761" s="21"/>
      <c r="E761" s="21"/>
      <c r="F761" s="21"/>
    </row>
    <row r="762" spans="3:6" s="24" customFormat="1" x14ac:dyDescent="0.2">
      <c r="C762" s="21"/>
      <c r="D762" s="21"/>
      <c r="E762" s="21"/>
      <c r="F762" s="21"/>
    </row>
    <row r="763" spans="3:6" s="24" customFormat="1" x14ac:dyDescent="0.2">
      <c r="C763" s="21"/>
      <c r="D763" s="21"/>
      <c r="E763" s="21"/>
      <c r="F763" s="21"/>
    </row>
    <row r="764" spans="3:6" s="24" customFormat="1" x14ac:dyDescent="0.2">
      <c r="C764" s="21"/>
      <c r="D764" s="21"/>
      <c r="E764" s="21"/>
      <c r="F764" s="21"/>
    </row>
    <row r="765" spans="3:6" s="24" customFormat="1" x14ac:dyDescent="0.2">
      <c r="C765" s="21"/>
      <c r="D765" s="21"/>
      <c r="E765" s="21"/>
      <c r="F765" s="21"/>
    </row>
    <row r="766" spans="3:6" s="24" customFormat="1" x14ac:dyDescent="0.2">
      <c r="C766" s="21"/>
      <c r="D766" s="21"/>
      <c r="E766" s="21"/>
      <c r="F766" s="21"/>
    </row>
    <row r="767" spans="3:6" s="24" customFormat="1" x14ac:dyDescent="0.2">
      <c r="C767" s="21"/>
      <c r="D767" s="21"/>
      <c r="E767" s="21"/>
      <c r="F767" s="21"/>
    </row>
    <row r="768" spans="3:6" s="24" customFormat="1" x14ac:dyDescent="0.2">
      <c r="C768" s="21"/>
      <c r="D768" s="21"/>
      <c r="E768" s="21"/>
      <c r="F768" s="21"/>
    </row>
    <row r="769" spans="3:6" s="24" customFormat="1" x14ac:dyDescent="0.2">
      <c r="C769" s="21"/>
      <c r="D769" s="21"/>
      <c r="E769" s="21"/>
      <c r="F769" s="21"/>
    </row>
    <row r="770" spans="3:6" s="24" customFormat="1" x14ac:dyDescent="0.2">
      <c r="C770" s="21"/>
      <c r="D770" s="21"/>
      <c r="E770" s="21"/>
      <c r="F770" s="21"/>
    </row>
    <row r="771" spans="3:6" s="24" customFormat="1" x14ac:dyDescent="0.2">
      <c r="C771" s="21"/>
      <c r="D771" s="21"/>
      <c r="E771" s="21"/>
      <c r="F771" s="21"/>
    </row>
    <row r="772" spans="3:6" s="24" customFormat="1" x14ac:dyDescent="0.2">
      <c r="C772" s="21"/>
      <c r="D772" s="21"/>
      <c r="E772" s="21"/>
      <c r="F772" s="21"/>
    </row>
    <row r="773" spans="3:6" s="24" customFormat="1" x14ac:dyDescent="0.2">
      <c r="C773" s="21"/>
      <c r="D773" s="21"/>
      <c r="E773" s="21"/>
      <c r="F773" s="21"/>
    </row>
    <row r="774" spans="3:6" s="24" customFormat="1" x14ac:dyDescent="0.2">
      <c r="C774" s="21"/>
      <c r="D774" s="21"/>
      <c r="E774" s="21"/>
      <c r="F774" s="21"/>
    </row>
    <row r="775" spans="3:6" s="24" customFormat="1" x14ac:dyDescent="0.2">
      <c r="C775" s="21"/>
      <c r="D775" s="21"/>
      <c r="E775" s="21"/>
      <c r="F775" s="21"/>
    </row>
    <row r="776" spans="3:6" s="24" customFormat="1" x14ac:dyDescent="0.2">
      <c r="C776" s="21"/>
      <c r="D776" s="21"/>
      <c r="E776" s="21"/>
      <c r="F776" s="21"/>
    </row>
    <row r="777" spans="3:6" s="24" customFormat="1" x14ac:dyDescent="0.2">
      <c r="C777" s="21"/>
      <c r="D777" s="21"/>
      <c r="E777" s="21"/>
      <c r="F777" s="21"/>
    </row>
    <row r="778" spans="3:6" s="24" customFormat="1" x14ac:dyDescent="0.2">
      <c r="C778" s="21"/>
      <c r="D778" s="21"/>
      <c r="E778" s="21"/>
      <c r="F778" s="21"/>
    </row>
    <row r="779" spans="3:6" s="24" customFormat="1" x14ac:dyDescent="0.2">
      <c r="C779" s="21"/>
      <c r="D779" s="21"/>
      <c r="E779" s="21"/>
      <c r="F779" s="21"/>
    </row>
    <row r="780" spans="3:6" s="24" customFormat="1" x14ac:dyDescent="0.2">
      <c r="C780" s="21"/>
      <c r="D780" s="21"/>
      <c r="E780" s="21"/>
      <c r="F780" s="21"/>
    </row>
    <row r="781" spans="3:6" s="24" customFormat="1" x14ac:dyDescent="0.2">
      <c r="C781" s="21"/>
      <c r="D781" s="21"/>
      <c r="E781" s="21"/>
      <c r="F781" s="21"/>
    </row>
    <row r="782" spans="3:6" s="24" customFormat="1" x14ac:dyDescent="0.2">
      <c r="C782" s="21"/>
      <c r="D782" s="21"/>
      <c r="E782" s="21"/>
      <c r="F782" s="21"/>
    </row>
    <row r="783" spans="3:6" s="24" customFormat="1" x14ac:dyDescent="0.2">
      <c r="C783" s="21"/>
      <c r="D783" s="21"/>
      <c r="E783" s="21"/>
      <c r="F783" s="21"/>
    </row>
    <row r="784" spans="3:6" s="24" customFormat="1" x14ac:dyDescent="0.2">
      <c r="C784" s="21"/>
      <c r="D784" s="21"/>
      <c r="E784" s="21"/>
      <c r="F784" s="21"/>
    </row>
    <row r="785" spans="3:6" s="24" customFormat="1" x14ac:dyDescent="0.2">
      <c r="C785" s="21"/>
      <c r="D785" s="21"/>
      <c r="E785" s="21"/>
      <c r="F785" s="21"/>
    </row>
    <row r="786" spans="3:6" s="24" customFormat="1" x14ac:dyDescent="0.2">
      <c r="C786" s="21"/>
      <c r="D786" s="21"/>
      <c r="E786" s="21"/>
      <c r="F786" s="21"/>
    </row>
    <row r="787" spans="3:6" s="24" customFormat="1" x14ac:dyDescent="0.2">
      <c r="C787" s="21"/>
      <c r="D787" s="21"/>
      <c r="E787" s="21"/>
      <c r="F787" s="21"/>
    </row>
    <row r="788" spans="3:6" s="24" customFormat="1" x14ac:dyDescent="0.2">
      <c r="C788" s="21"/>
      <c r="D788" s="21"/>
      <c r="E788" s="21"/>
      <c r="F788" s="21"/>
    </row>
    <row r="789" spans="3:6" s="24" customFormat="1" x14ac:dyDescent="0.2">
      <c r="C789" s="21"/>
      <c r="D789" s="21"/>
      <c r="E789" s="21"/>
      <c r="F789" s="21"/>
    </row>
    <row r="790" spans="3:6" s="24" customFormat="1" x14ac:dyDescent="0.2">
      <c r="C790" s="21"/>
      <c r="D790" s="21"/>
      <c r="E790" s="21"/>
      <c r="F790" s="21"/>
    </row>
    <row r="791" spans="3:6" s="24" customFormat="1" x14ac:dyDescent="0.2">
      <c r="C791" s="21"/>
      <c r="D791" s="21"/>
      <c r="E791" s="21"/>
      <c r="F791" s="21"/>
    </row>
    <row r="792" spans="3:6" s="24" customFormat="1" x14ac:dyDescent="0.2">
      <c r="C792" s="21"/>
      <c r="D792" s="21"/>
      <c r="E792" s="21"/>
      <c r="F792" s="21"/>
    </row>
    <row r="793" spans="3:6" s="24" customFormat="1" x14ac:dyDescent="0.2">
      <c r="C793" s="21"/>
      <c r="D793" s="21"/>
      <c r="E793" s="21"/>
      <c r="F793" s="21"/>
    </row>
    <row r="794" spans="3:6" s="24" customFormat="1" x14ac:dyDescent="0.2">
      <c r="C794" s="21"/>
      <c r="D794" s="21"/>
      <c r="E794" s="21"/>
      <c r="F794" s="21"/>
    </row>
    <row r="795" spans="3:6" s="24" customFormat="1" x14ac:dyDescent="0.2">
      <c r="C795" s="21"/>
      <c r="D795" s="21"/>
      <c r="E795" s="21"/>
      <c r="F795" s="21"/>
    </row>
    <row r="796" spans="3:6" s="24" customFormat="1" x14ac:dyDescent="0.2">
      <c r="C796" s="21"/>
      <c r="D796" s="21"/>
      <c r="E796" s="21"/>
      <c r="F796" s="21"/>
    </row>
    <row r="797" spans="3:6" s="24" customFormat="1" x14ac:dyDescent="0.2">
      <c r="C797" s="21"/>
      <c r="D797" s="21"/>
      <c r="E797" s="21"/>
      <c r="F797" s="21"/>
    </row>
    <row r="798" spans="3:6" s="24" customFormat="1" x14ac:dyDescent="0.2">
      <c r="C798" s="21"/>
      <c r="D798" s="21"/>
      <c r="E798" s="21"/>
      <c r="F798" s="21"/>
    </row>
    <row r="799" spans="3:6" s="24" customFormat="1" x14ac:dyDescent="0.2">
      <c r="C799" s="21"/>
      <c r="D799" s="21"/>
      <c r="E799" s="21"/>
      <c r="F799" s="21"/>
    </row>
    <row r="800" spans="3:6" s="24" customFormat="1" x14ac:dyDescent="0.2">
      <c r="C800" s="21"/>
      <c r="D800" s="21"/>
      <c r="E800" s="21"/>
      <c r="F800" s="21"/>
    </row>
    <row r="801" spans="3:6" s="24" customFormat="1" x14ac:dyDescent="0.2">
      <c r="C801" s="21"/>
      <c r="D801" s="21"/>
      <c r="E801" s="21"/>
      <c r="F801" s="21"/>
    </row>
    <row r="802" spans="3:6" s="24" customFormat="1" x14ac:dyDescent="0.2">
      <c r="C802" s="21"/>
      <c r="D802" s="21"/>
      <c r="E802" s="21"/>
      <c r="F802" s="21"/>
    </row>
    <row r="803" spans="3:6" s="24" customFormat="1" x14ac:dyDescent="0.2">
      <c r="C803" s="21"/>
      <c r="D803" s="21"/>
      <c r="E803" s="21"/>
      <c r="F803" s="21"/>
    </row>
    <row r="804" spans="3:6" s="24" customFormat="1" x14ac:dyDescent="0.2">
      <c r="C804" s="21"/>
      <c r="D804" s="21"/>
      <c r="E804" s="21"/>
      <c r="F804" s="21"/>
    </row>
    <row r="805" spans="3:6" s="24" customFormat="1" x14ac:dyDescent="0.2">
      <c r="C805" s="21"/>
      <c r="D805" s="21"/>
      <c r="E805" s="21"/>
      <c r="F805" s="21"/>
    </row>
    <row r="806" spans="3:6" s="24" customFormat="1" x14ac:dyDescent="0.2">
      <c r="C806" s="21"/>
      <c r="D806" s="21"/>
      <c r="E806" s="21"/>
      <c r="F806" s="21"/>
    </row>
    <row r="807" spans="3:6" s="24" customFormat="1" x14ac:dyDescent="0.2">
      <c r="C807" s="21"/>
      <c r="D807" s="21"/>
      <c r="E807" s="21"/>
      <c r="F807" s="21"/>
    </row>
    <row r="808" spans="3:6" s="24" customFormat="1" x14ac:dyDescent="0.2">
      <c r="C808" s="21"/>
      <c r="D808" s="21"/>
      <c r="E808" s="21"/>
      <c r="F808" s="21"/>
    </row>
    <row r="809" spans="3:6" s="24" customFormat="1" x14ac:dyDescent="0.2">
      <c r="C809" s="21"/>
      <c r="D809" s="21"/>
      <c r="E809" s="21"/>
      <c r="F809" s="21"/>
    </row>
    <row r="810" spans="3:6" s="24" customFormat="1" x14ac:dyDescent="0.2">
      <c r="C810" s="21"/>
      <c r="D810" s="21"/>
      <c r="E810" s="21"/>
      <c r="F810" s="21"/>
    </row>
    <row r="811" spans="3:6" s="24" customFormat="1" x14ac:dyDescent="0.2">
      <c r="C811" s="21"/>
      <c r="D811" s="21"/>
      <c r="E811" s="21"/>
      <c r="F811" s="21"/>
    </row>
    <row r="812" spans="3:6" s="24" customFormat="1" x14ac:dyDescent="0.2">
      <c r="C812" s="21"/>
      <c r="D812" s="21"/>
      <c r="E812" s="21"/>
      <c r="F812" s="21"/>
    </row>
    <row r="813" spans="3:6" s="24" customFormat="1" x14ac:dyDescent="0.2">
      <c r="C813" s="21"/>
      <c r="D813" s="21"/>
      <c r="E813" s="21"/>
      <c r="F813" s="21"/>
    </row>
    <row r="814" spans="3:6" s="24" customFormat="1" x14ac:dyDescent="0.2">
      <c r="C814" s="21"/>
      <c r="D814" s="21"/>
      <c r="E814" s="21"/>
      <c r="F814" s="21"/>
    </row>
    <row r="815" spans="3:6" s="24" customFormat="1" x14ac:dyDescent="0.2">
      <c r="C815" s="21"/>
      <c r="D815" s="21"/>
      <c r="E815" s="21"/>
      <c r="F815" s="21"/>
    </row>
    <row r="816" spans="3:6" s="24" customFormat="1" x14ac:dyDescent="0.2">
      <c r="C816" s="21"/>
      <c r="D816" s="21"/>
      <c r="E816" s="21"/>
      <c r="F816" s="21"/>
    </row>
    <row r="817" spans="3:6" s="24" customFormat="1" x14ac:dyDescent="0.2">
      <c r="C817" s="21"/>
      <c r="D817" s="21"/>
      <c r="E817" s="21"/>
      <c r="F817" s="21"/>
    </row>
    <row r="818" spans="3:6" s="24" customFormat="1" x14ac:dyDescent="0.2">
      <c r="C818" s="21"/>
      <c r="D818" s="21"/>
      <c r="E818" s="21"/>
      <c r="F818" s="21"/>
    </row>
    <row r="819" spans="3:6" s="24" customFormat="1" x14ac:dyDescent="0.2">
      <c r="C819" s="21"/>
      <c r="D819" s="21"/>
      <c r="E819" s="21"/>
      <c r="F819" s="21"/>
    </row>
    <row r="820" spans="3:6" s="24" customFormat="1" x14ac:dyDescent="0.2">
      <c r="C820" s="21"/>
      <c r="D820" s="21"/>
      <c r="E820" s="21"/>
      <c r="F820" s="21"/>
    </row>
    <row r="821" spans="3:6" s="24" customFormat="1" x14ac:dyDescent="0.2">
      <c r="C821" s="21"/>
      <c r="D821" s="21"/>
      <c r="E821" s="21"/>
      <c r="F821" s="21"/>
    </row>
    <row r="822" spans="3:6" s="24" customFormat="1" x14ac:dyDescent="0.2">
      <c r="C822" s="21"/>
      <c r="D822" s="21"/>
      <c r="E822" s="21"/>
      <c r="F822" s="21"/>
    </row>
    <row r="823" spans="3:6" s="24" customFormat="1" x14ac:dyDescent="0.2">
      <c r="C823" s="21"/>
      <c r="D823" s="21"/>
      <c r="E823" s="21"/>
      <c r="F823" s="21"/>
    </row>
    <row r="824" spans="3:6" s="24" customFormat="1" x14ac:dyDescent="0.2">
      <c r="C824" s="21"/>
      <c r="D824" s="21"/>
      <c r="E824" s="21"/>
      <c r="F824" s="21"/>
    </row>
    <row r="825" spans="3:6" s="24" customFormat="1" x14ac:dyDescent="0.2">
      <c r="C825" s="21"/>
      <c r="D825" s="21"/>
      <c r="E825" s="21"/>
      <c r="F825" s="21"/>
    </row>
    <row r="826" spans="3:6" s="24" customFormat="1" x14ac:dyDescent="0.2">
      <c r="C826" s="21"/>
      <c r="D826" s="21"/>
      <c r="E826" s="21"/>
      <c r="F826" s="21"/>
    </row>
    <row r="827" spans="3:6" s="24" customFormat="1" x14ac:dyDescent="0.2">
      <c r="C827" s="21"/>
      <c r="D827" s="21"/>
      <c r="E827" s="21"/>
      <c r="F827" s="21"/>
    </row>
    <row r="828" spans="3:6" s="24" customFormat="1" x14ac:dyDescent="0.2">
      <c r="C828" s="21"/>
      <c r="D828" s="21"/>
      <c r="E828" s="21"/>
      <c r="F828" s="21"/>
    </row>
    <row r="829" spans="3:6" s="24" customFormat="1" x14ac:dyDescent="0.2">
      <c r="C829" s="21"/>
      <c r="D829" s="21"/>
      <c r="E829" s="21"/>
      <c r="F829" s="21"/>
    </row>
    <row r="830" spans="3:6" s="24" customFormat="1" x14ac:dyDescent="0.2">
      <c r="C830" s="21"/>
      <c r="D830" s="21"/>
      <c r="E830" s="21"/>
      <c r="F830" s="21"/>
    </row>
    <row r="831" spans="3:6" s="24" customFormat="1" x14ac:dyDescent="0.2">
      <c r="C831" s="21"/>
      <c r="D831" s="21"/>
      <c r="E831" s="21"/>
      <c r="F831" s="21"/>
    </row>
    <row r="832" spans="3:6" s="24" customFormat="1" x14ac:dyDescent="0.2">
      <c r="C832" s="21"/>
      <c r="D832" s="21"/>
      <c r="E832" s="21"/>
      <c r="F832" s="21"/>
    </row>
    <row r="833" spans="3:6" s="24" customFormat="1" x14ac:dyDescent="0.2">
      <c r="C833" s="21"/>
      <c r="D833" s="21"/>
      <c r="E833" s="21"/>
      <c r="F833" s="21"/>
    </row>
    <row r="834" spans="3:6" s="24" customFormat="1" x14ac:dyDescent="0.2">
      <c r="C834" s="21"/>
      <c r="D834" s="21"/>
      <c r="E834" s="21"/>
      <c r="F834" s="21"/>
    </row>
    <row r="835" spans="3:6" s="24" customFormat="1" x14ac:dyDescent="0.2">
      <c r="C835" s="21"/>
      <c r="D835" s="21"/>
      <c r="E835" s="21"/>
      <c r="F835" s="21"/>
    </row>
    <row r="836" spans="3:6" s="24" customFormat="1" x14ac:dyDescent="0.2">
      <c r="C836" s="21"/>
      <c r="D836" s="21"/>
      <c r="E836" s="21"/>
      <c r="F836" s="21"/>
    </row>
    <row r="837" spans="3:6" s="24" customFormat="1" x14ac:dyDescent="0.2">
      <c r="C837" s="21"/>
      <c r="D837" s="21"/>
      <c r="E837" s="21"/>
      <c r="F837" s="21"/>
    </row>
    <row r="838" spans="3:6" s="24" customFormat="1" x14ac:dyDescent="0.2">
      <c r="C838" s="21"/>
      <c r="D838" s="21"/>
      <c r="E838" s="21"/>
      <c r="F838" s="21"/>
    </row>
    <row r="839" spans="3:6" s="24" customFormat="1" x14ac:dyDescent="0.2">
      <c r="C839" s="21"/>
      <c r="D839" s="21"/>
      <c r="E839" s="21"/>
      <c r="F839" s="21"/>
    </row>
    <row r="840" spans="3:6" s="24" customFormat="1" x14ac:dyDescent="0.2">
      <c r="C840" s="21"/>
      <c r="D840" s="21"/>
      <c r="E840" s="21"/>
      <c r="F840" s="21"/>
    </row>
    <row r="841" spans="3:6" s="24" customFormat="1" x14ac:dyDescent="0.2">
      <c r="C841" s="21"/>
      <c r="D841" s="21"/>
      <c r="E841" s="21"/>
      <c r="F841" s="21"/>
    </row>
    <row r="842" spans="3:6" s="24" customFormat="1" x14ac:dyDescent="0.2">
      <c r="C842" s="21"/>
      <c r="D842" s="21"/>
      <c r="E842" s="21"/>
      <c r="F842" s="21"/>
    </row>
    <row r="843" spans="3:6" s="24" customFormat="1" x14ac:dyDescent="0.2">
      <c r="C843" s="21"/>
      <c r="D843" s="21"/>
      <c r="E843" s="21"/>
      <c r="F843" s="21"/>
    </row>
    <row r="844" spans="3:6" s="24" customFormat="1" x14ac:dyDescent="0.2">
      <c r="C844" s="21"/>
      <c r="D844" s="21"/>
      <c r="E844" s="21"/>
      <c r="F844" s="21"/>
    </row>
    <row r="845" spans="3:6" s="24" customFormat="1" x14ac:dyDescent="0.2">
      <c r="C845" s="21"/>
      <c r="D845" s="21"/>
      <c r="E845" s="21"/>
      <c r="F845" s="21"/>
    </row>
  </sheetData>
  <mergeCells count="24">
    <mergeCell ref="M1:O1"/>
    <mergeCell ref="C3:I3"/>
    <mergeCell ref="J3:N3"/>
    <mergeCell ref="C4:E4"/>
    <mergeCell ref="F4:H4"/>
    <mergeCell ref="I4:I5"/>
    <mergeCell ref="J4:J5"/>
    <mergeCell ref="C48:I48"/>
    <mergeCell ref="J48:N48"/>
    <mergeCell ref="C49:E49"/>
    <mergeCell ref="F49:H49"/>
    <mergeCell ref="I49:I50"/>
    <mergeCell ref="M4:M5"/>
    <mergeCell ref="N4:N5"/>
    <mergeCell ref="L49:L50"/>
    <mergeCell ref="M49:M50"/>
    <mergeCell ref="J49:J50"/>
    <mergeCell ref="M135:N135"/>
    <mergeCell ref="K49:K50"/>
    <mergeCell ref="K4:K5"/>
    <mergeCell ref="L4:L5"/>
    <mergeCell ref="N49:N50"/>
    <mergeCell ref="O49:O50"/>
    <mergeCell ref="O4:O5"/>
  </mergeCells>
  <printOptions gridLines="1"/>
  <pageMargins left="0" right="0" top="0" bottom="0" header="0" footer="0"/>
  <pageSetup paperSize="8" scale="70" orientation="portrait" r:id="rId1"/>
  <headerFooter alignWithMargins="0"/>
  <rowBreaks count="1" manualBreakCount="1">
    <brk id="10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workbookViewId="0">
      <selection activeCell="E37" sqref="A1:E37"/>
    </sheetView>
  </sheetViews>
  <sheetFormatPr defaultRowHeight="12.75" x14ac:dyDescent="0.2"/>
  <cols>
    <col min="1" max="1" width="15.140625" customWidth="1"/>
    <col min="2" max="2" width="35.5703125" customWidth="1"/>
    <col min="3" max="3" width="15.42578125" customWidth="1"/>
    <col min="4" max="4" width="0.140625" style="2" customWidth="1"/>
    <col min="5" max="5" width="17.85546875" customWidth="1"/>
    <col min="8" max="8" width="11.28515625" bestFit="1" customWidth="1"/>
  </cols>
  <sheetData>
    <row r="1" spans="1:8" x14ac:dyDescent="0.2">
      <c r="E1" s="3" t="s">
        <v>458</v>
      </c>
    </row>
    <row r="2" spans="1:8" x14ac:dyDescent="0.2">
      <c r="A2" s="3" t="s">
        <v>122</v>
      </c>
    </row>
    <row r="3" spans="1:8" ht="57.75" customHeight="1" thickBot="1" x14ac:dyDescent="0.25">
      <c r="B3" s="3" t="s">
        <v>204</v>
      </c>
    </row>
    <row r="4" spans="1:8" ht="25.5" customHeight="1" thickBot="1" x14ac:dyDescent="0.25">
      <c r="A4" s="28" t="s">
        <v>203</v>
      </c>
      <c r="B4" s="29"/>
      <c r="C4" s="86"/>
      <c r="D4" s="85"/>
      <c r="E4" s="83">
        <f>'Rendiconto generale 2020'!O8</f>
        <v>98668.09</v>
      </c>
      <c r="H4" s="61"/>
    </row>
    <row r="5" spans="1:8" ht="23.25" customHeight="1" x14ac:dyDescent="0.2">
      <c r="A5" s="4" t="s">
        <v>202</v>
      </c>
      <c r="B5" s="2" t="s">
        <v>200</v>
      </c>
      <c r="C5" s="82">
        <f>'Rendiconto generale 2020'!G46</f>
        <v>402972.43000000005</v>
      </c>
      <c r="D5" s="59"/>
      <c r="E5" s="71"/>
    </row>
    <row r="6" spans="1:8" ht="13.5" thickBot="1" x14ac:dyDescent="0.25">
      <c r="A6" s="4"/>
      <c r="B6" s="2" t="s">
        <v>199</v>
      </c>
      <c r="C6" s="80">
        <f>'Rendiconto generale 2020'!L46</f>
        <v>6023</v>
      </c>
      <c r="D6" s="59"/>
      <c r="E6" s="80">
        <f>C5+C6</f>
        <v>408995.43000000005</v>
      </c>
    </row>
    <row r="7" spans="1:8" ht="26.25" customHeight="1" x14ac:dyDescent="0.2">
      <c r="A7" s="4" t="s">
        <v>201</v>
      </c>
      <c r="B7" s="2" t="s">
        <v>200</v>
      </c>
      <c r="C7" s="84">
        <f>'Rendiconto generale 2020'!G132</f>
        <v>353639.37</v>
      </c>
      <c r="D7" s="59"/>
      <c r="E7" s="71"/>
    </row>
    <row r="8" spans="1:8" ht="13.5" thickBot="1" x14ac:dyDescent="0.25">
      <c r="A8" s="4"/>
      <c r="B8" s="2" t="s">
        <v>199</v>
      </c>
      <c r="C8" s="80">
        <f>'Rendiconto generale 2020'!L132</f>
        <v>36355.040000000001</v>
      </c>
      <c r="D8" s="59"/>
      <c r="E8" s="80">
        <f>C7+C8</f>
        <v>389994.41</v>
      </c>
    </row>
    <row r="9" spans="1:8" ht="24" customHeight="1" thickBot="1" x14ac:dyDescent="0.25">
      <c r="A9" s="4" t="s">
        <v>198</v>
      </c>
      <c r="B9" s="2"/>
      <c r="C9" s="71"/>
      <c r="D9" s="59"/>
      <c r="E9" s="83">
        <f>E4+E6-E8</f>
        <v>117669.11000000004</v>
      </c>
    </row>
    <row r="10" spans="1:8" ht="26.25" customHeight="1" x14ac:dyDescent="0.2">
      <c r="A10" s="4" t="s">
        <v>197</v>
      </c>
      <c r="B10" s="2" t="s">
        <v>195</v>
      </c>
      <c r="C10" s="82">
        <f>'Rendiconto generale 2020'!M46</f>
        <v>12454.54</v>
      </c>
      <c r="D10" s="59"/>
      <c r="E10" s="71"/>
    </row>
    <row r="11" spans="1:8" ht="15" customHeight="1" thickBot="1" x14ac:dyDescent="0.25">
      <c r="A11" s="4"/>
      <c r="B11" s="2" t="s">
        <v>194</v>
      </c>
      <c r="C11" s="81">
        <f>'Rendiconto generale 2020'!H46</f>
        <v>17636.900000000001</v>
      </c>
      <c r="D11" s="59"/>
      <c r="E11" s="80">
        <f>C10+C11</f>
        <v>30091.440000000002</v>
      </c>
    </row>
    <row r="12" spans="1:8" ht="29.25" customHeight="1" x14ac:dyDescent="0.2">
      <c r="A12" s="4" t="s">
        <v>196</v>
      </c>
      <c r="B12" s="2" t="s">
        <v>195</v>
      </c>
      <c r="C12" s="82">
        <f>'Rendiconto generale 2020'!M132</f>
        <v>16839.580000000002</v>
      </c>
      <c r="D12" s="59"/>
      <c r="E12" s="71"/>
    </row>
    <row r="13" spans="1:8" ht="13.5" customHeight="1" thickBot="1" x14ac:dyDescent="0.25">
      <c r="A13" s="4"/>
      <c r="B13" s="2" t="s">
        <v>194</v>
      </c>
      <c r="C13" s="81">
        <f>'Rendiconto generale 2020'!H132</f>
        <v>21356.340000000004</v>
      </c>
      <c r="D13" s="59"/>
      <c r="E13" s="80">
        <f>C12+C13</f>
        <v>38195.920000000006</v>
      </c>
    </row>
    <row r="14" spans="1:8" ht="24" customHeight="1" thickBot="1" x14ac:dyDescent="0.25">
      <c r="A14" s="79" t="s">
        <v>193</v>
      </c>
      <c r="B14" s="2" t="s">
        <v>192</v>
      </c>
      <c r="C14" s="71"/>
      <c r="D14" s="59"/>
      <c r="E14" s="78">
        <f>E9+E11-E13</f>
        <v>109564.63000000003</v>
      </c>
    </row>
    <row r="15" spans="1:8" ht="13.5" thickBot="1" x14ac:dyDescent="0.25">
      <c r="A15" s="65" t="s">
        <v>191</v>
      </c>
      <c r="B15" s="9"/>
      <c r="C15" s="6"/>
      <c r="D15" s="9"/>
      <c r="E15" s="6"/>
    </row>
    <row r="16" spans="1:8" ht="13.5" thickBot="1" x14ac:dyDescent="0.25">
      <c r="A16" s="4"/>
      <c r="B16" s="2"/>
      <c r="C16" s="2"/>
      <c r="E16" s="77"/>
      <c r="F16" s="2"/>
    </row>
    <row r="17" spans="1:6" x14ac:dyDescent="0.2">
      <c r="A17" s="28" t="s">
        <v>190</v>
      </c>
      <c r="B17" s="29"/>
      <c r="C17" s="76">
        <v>2021</v>
      </c>
      <c r="D17" s="75" t="s">
        <v>189</v>
      </c>
      <c r="E17" s="7"/>
      <c r="F17" s="2"/>
    </row>
    <row r="18" spans="1:6" ht="27.75" customHeight="1" x14ac:dyDescent="0.2">
      <c r="A18" s="72" t="s">
        <v>111</v>
      </c>
      <c r="B18" s="2"/>
      <c r="C18" s="2"/>
      <c r="D18" s="8"/>
      <c r="E18" s="5"/>
    </row>
    <row r="19" spans="1:6" x14ac:dyDescent="0.2">
      <c r="A19" s="4" t="s">
        <v>112</v>
      </c>
      <c r="B19" s="2"/>
      <c r="C19" s="59"/>
      <c r="D19" s="68"/>
      <c r="E19" s="74">
        <v>0</v>
      </c>
    </row>
    <row r="20" spans="1:6" x14ac:dyDescent="0.2">
      <c r="A20" s="4" t="s">
        <v>188</v>
      </c>
      <c r="B20" s="2"/>
      <c r="C20" s="59"/>
      <c r="D20" s="68"/>
      <c r="E20" s="71"/>
    </row>
    <row r="21" spans="1:6" x14ac:dyDescent="0.2">
      <c r="A21" s="4"/>
      <c r="B21" s="2"/>
      <c r="C21" s="73"/>
      <c r="D21" s="68"/>
      <c r="E21" s="71"/>
    </row>
    <row r="22" spans="1:6" x14ac:dyDescent="0.2">
      <c r="A22" s="4"/>
      <c r="B22" s="2"/>
      <c r="C22" s="59"/>
      <c r="D22" s="59"/>
      <c r="E22" s="71"/>
    </row>
    <row r="23" spans="1:6" x14ac:dyDescent="0.2">
      <c r="A23" s="4" t="s">
        <v>187</v>
      </c>
      <c r="B23" s="2"/>
      <c r="C23" s="59"/>
      <c r="D23" s="68"/>
      <c r="E23" s="71"/>
    </row>
    <row r="24" spans="1:6" x14ac:dyDescent="0.2">
      <c r="A24" s="4" t="s">
        <v>113</v>
      </c>
      <c r="B24" s="2"/>
      <c r="C24" s="59"/>
      <c r="D24" s="68"/>
      <c r="E24" s="71"/>
    </row>
    <row r="25" spans="1:6" x14ac:dyDescent="0.2">
      <c r="A25" s="4"/>
      <c r="B25" s="2"/>
      <c r="C25" s="73"/>
      <c r="D25" s="68"/>
      <c r="E25" s="71"/>
    </row>
    <row r="26" spans="1:6" x14ac:dyDescent="0.2">
      <c r="A26" s="4"/>
      <c r="B26" s="2"/>
      <c r="C26" s="59"/>
      <c r="D26" s="59"/>
      <c r="E26" s="71"/>
    </row>
    <row r="27" spans="1:6" ht="13.5" thickBot="1" x14ac:dyDescent="0.25">
      <c r="A27" s="4"/>
      <c r="B27" s="2" t="s">
        <v>114</v>
      </c>
      <c r="C27" s="59"/>
      <c r="D27" s="68"/>
      <c r="E27" s="66">
        <f>SUM(E19:E26)</f>
        <v>0</v>
      </c>
    </row>
    <row r="28" spans="1:6" x14ac:dyDescent="0.2">
      <c r="A28" s="72" t="s">
        <v>115</v>
      </c>
      <c r="B28" s="2"/>
      <c r="C28" s="59"/>
      <c r="D28" s="68"/>
      <c r="E28" s="71"/>
    </row>
    <row r="29" spans="1:6" x14ac:dyDescent="0.2">
      <c r="A29" s="4"/>
      <c r="B29" s="2" t="s">
        <v>186</v>
      </c>
      <c r="C29" s="69">
        <v>2021</v>
      </c>
      <c r="D29" s="68"/>
      <c r="E29" s="70">
        <v>45000</v>
      </c>
    </row>
    <row r="30" spans="1:6" x14ac:dyDescent="0.2">
      <c r="A30" s="4"/>
      <c r="B30" s="2" t="s">
        <v>185</v>
      </c>
      <c r="C30" s="69">
        <v>2021</v>
      </c>
      <c r="D30" s="68"/>
      <c r="E30" s="67">
        <f>E14-E27-E29</f>
        <v>64564.630000000034</v>
      </c>
    </row>
    <row r="31" spans="1:6" ht="18.75" customHeight="1" x14ac:dyDescent="0.2">
      <c r="A31" s="4" t="s">
        <v>117</v>
      </c>
      <c r="B31" s="2"/>
      <c r="C31" s="59"/>
      <c r="D31" s="68"/>
      <c r="E31" s="67"/>
    </row>
    <row r="32" spans="1:6" ht="21" customHeight="1" thickBot="1" x14ac:dyDescent="0.25">
      <c r="A32" s="4"/>
      <c r="B32" s="2" t="s">
        <v>116</v>
      </c>
      <c r="C32" s="59"/>
      <c r="D32" s="63"/>
      <c r="E32" s="66">
        <f>E29+E30</f>
        <v>109564.63000000003</v>
      </c>
    </row>
    <row r="33" spans="1:5" ht="27" customHeight="1" thickBot="1" x14ac:dyDescent="0.25">
      <c r="A33" s="65" t="s">
        <v>184</v>
      </c>
      <c r="B33" s="9"/>
      <c r="C33" s="64"/>
      <c r="D33" s="63"/>
      <c r="E33" s="62">
        <f>E27+E32</f>
        <v>109564.63000000003</v>
      </c>
    </row>
    <row r="35" spans="1:5" ht="15.75" x14ac:dyDescent="0.2">
      <c r="A35" s="327" t="s">
        <v>464</v>
      </c>
      <c r="C35" s="331" t="s">
        <v>462</v>
      </c>
      <c r="D35" s="331"/>
    </row>
    <row r="36" spans="1:5" ht="15.75" x14ac:dyDescent="0.2">
      <c r="C36" s="325" t="s">
        <v>463</v>
      </c>
      <c r="D36" s="26"/>
    </row>
    <row r="37" spans="1:5" x14ac:dyDescent="0.2">
      <c r="B37" s="18" t="s">
        <v>467</v>
      </c>
    </row>
  </sheetData>
  <mergeCells count="1">
    <mergeCell ref="C35:D35"/>
  </mergeCells>
  <pageMargins left="0.75" right="0.75" top="1" bottom="1" header="0.5" footer="0.5"/>
  <pageSetup paperSize="9" orientation="portrait" horizontalDpi="4294967295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2"/>
  <sheetViews>
    <sheetView zoomScale="106" zoomScaleNormal="106" workbookViewId="0">
      <selection activeCell="H104" sqref="A1:H104"/>
    </sheetView>
  </sheetViews>
  <sheetFormatPr defaultRowHeight="15.75" customHeight="1" x14ac:dyDescent="0.2"/>
  <cols>
    <col min="1" max="1" width="7.42578125" customWidth="1"/>
    <col min="2" max="2" width="34.85546875" customWidth="1"/>
    <col min="3" max="3" width="8.28515625" customWidth="1"/>
    <col min="4" max="4" width="9.5703125" customWidth="1"/>
    <col min="5" max="5" width="11.28515625" customWidth="1"/>
    <col min="6" max="6" width="20.42578125" style="89" customWidth="1"/>
    <col min="7" max="7" width="10.140625" customWidth="1"/>
    <col min="8" max="8" width="10.85546875" customWidth="1"/>
  </cols>
  <sheetData>
    <row r="1" spans="1:8" ht="15.75" customHeight="1" x14ac:dyDescent="0.2">
      <c r="A1" s="24"/>
      <c r="B1" s="24"/>
      <c r="C1" s="24"/>
      <c r="D1" s="24"/>
      <c r="E1" s="24"/>
      <c r="F1" s="146"/>
      <c r="G1" s="353" t="s">
        <v>457</v>
      </c>
      <c r="H1" s="353"/>
    </row>
    <row r="2" spans="1:8" ht="15.75" customHeight="1" thickBot="1" x14ac:dyDescent="0.25">
      <c r="A2" s="24"/>
      <c r="B2" s="176" t="s">
        <v>122</v>
      </c>
      <c r="C2" s="24"/>
      <c r="D2" s="24"/>
      <c r="E2" s="24"/>
      <c r="F2" s="146"/>
      <c r="G2" s="24"/>
      <c r="H2" s="24"/>
    </row>
    <row r="3" spans="1:8" ht="21.75" customHeight="1" thickBot="1" x14ac:dyDescent="0.35">
      <c r="A3" s="355" t="s">
        <v>355</v>
      </c>
      <c r="B3" s="356"/>
      <c r="C3" s="356"/>
      <c r="D3" s="356"/>
      <c r="E3" s="356"/>
      <c r="F3" s="356"/>
      <c r="G3" s="356"/>
      <c r="H3" s="357"/>
    </row>
    <row r="4" spans="1:8" ht="15.75" customHeight="1" thickBot="1" x14ac:dyDescent="0.25">
      <c r="A4" s="102" t="s">
        <v>325</v>
      </c>
      <c r="B4" s="102" t="s">
        <v>324</v>
      </c>
      <c r="C4" s="102" t="s">
        <v>323</v>
      </c>
      <c r="D4" s="102" t="s">
        <v>322</v>
      </c>
      <c r="E4" s="102" t="s">
        <v>321</v>
      </c>
      <c r="F4" s="102" t="s">
        <v>320</v>
      </c>
      <c r="G4" s="102" t="s">
        <v>319</v>
      </c>
      <c r="H4" s="102" t="s">
        <v>121</v>
      </c>
    </row>
    <row r="5" spans="1:8" ht="11.25" customHeight="1" x14ac:dyDescent="0.2">
      <c r="A5" s="272" t="s">
        <v>318</v>
      </c>
      <c r="B5" s="273"/>
      <c r="C5" s="274"/>
      <c r="D5" s="275"/>
      <c r="E5" s="276">
        <v>0</v>
      </c>
      <c r="F5" s="277"/>
      <c r="G5" s="276"/>
      <c r="H5" s="274"/>
    </row>
    <row r="6" spans="1:8" ht="12.75" customHeight="1" x14ac:dyDescent="0.2">
      <c r="A6" s="278" t="s">
        <v>317</v>
      </c>
      <c r="B6" s="106"/>
      <c r="C6" s="278"/>
      <c r="D6" s="279"/>
      <c r="E6" s="278">
        <v>0</v>
      </c>
      <c r="F6" s="107"/>
      <c r="G6" s="278"/>
      <c r="H6" s="278"/>
    </row>
    <row r="7" spans="1:8" ht="11.25" customHeight="1" x14ac:dyDescent="0.2">
      <c r="A7" s="278" t="s">
        <v>316</v>
      </c>
      <c r="B7" s="106"/>
      <c r="C7" s="278"/>
      <c r="D7" s="279"/>
      <c r="E7" s="278">
        <v>0</v>
      </c>
      <c r="F7" s="107"/>
      <c r="G7" s="278"/>
      <c r="H7" s="278"/>
    </row>
    <row r="8" spans="1:8" ht="12.75" customHeight="1" thickBot="1" x14ac:dyDescent="0.25">
      <c r="A8" s="280" t="s">
        <v>358</v>
      </c>
      <c r="B8" s="24"/>
      <c r="C8" s="281"/>
      <c r="D8" s="24"/>
      <c r="E8" s="281">
        <v>0</v>
      </c>
      <c r="F8" s="282"/>
      <c r="G8" s="281"/>
      <c r="H8" s="281"/>
    </row>
    <row r="9" spans="1:8" ht="12.75" customHeight="1" x14ac:dyDescent="0.2">
      <c r="A9" s="283" t="s">
        <v>314</v>
      </c>
      <c r="B9" s="284"/>
      <c r="C9" s="285"/>
      <c r="D9" s="286"/>
      <c r="E9" s="285"/>
      <c r="F9" s="287"/>
      <c r="G9" s="288"/>
      <c r="H9" s="285"/>
    </row>
    <row r="10" spans="1:8" ht="12.75" customHeight="1" thickBot="1" x14ac:dyDescent="0.25">
      <c r="A10" s="289" t="s">
        <v>313</v>
      </c>
      <c r="B10" s="290"/>
      <c r="C10" s="291"/>
      <c r="D10" s="292"/>
      <c r="E10" s="291"/>
      <c r="F10" s="293"/>
      <c r="G10" s="291"/>
      <c r="H10" s="291"/>
    </row>
    <row r="11" spans="1:8" ht="13.5" customHeight="1" x14ac:dyDescent="0.2">
      <c r="A11" s="101" t="s">
        <v>312</v>
      </c>
      <c r="B11" s="294"/>
      <c r="C11" s="101"/>
      <c r="D11" s="295"/>
      <c r="E11" s="296"/>
      <c r="F11" s="297"/>
      <c r="G11" s="101"/>
      <c r="H11" s="101"/>
    </row>
    <row r="12" spans="1:8" ht="13.5" customHeight="1" x14ac:dyDescent="0.2">
      <c r="A12" s="278" t="s">
        <v>311</v>
      </c>
      <c r="B12" s="106"/>
      <c r="C12" s="278"/>
      <c r="D12" s="279"/>
      <c r="E12" s="298"/>
      <c r="F12" s="107"/>
      <c r="G12" s="298"/>
      <c r="H12" s="299"/>
    </row>
    <row r="13" spans="1:8" ht="15.75" customHeight="1" x14ac:dyDescent="0.2">
      <c r="A13" s="278">
        <v>9</v>
      </c>
      <c r="B13" s="106" t="s">
        <v>387</v>
      </c>
      <c r="C13" s="278">
        <v>1</v>
      </c>
      <c r="D13" s="279">
        <v>2001</v>
      </c>
      <c r="E13" s="278">
        <v>0</v>
      </c>
      <c r="F13" s="107" t="s">
        <v>234</v>
      </c>
      <c r="G13" s="278">
        <v>110.01</v>
      </c>
      <c r="H13" s="278"/>
    </row>
    <row r="14" spans="1:8" ht="15.75" customHeight="1" x14ac:dyDescent="0.2">
      <c r="A14" s="278" t="s">
        <v>373</v>
      </c>
      <c r="B14" s="106" t="s">
        <v>310</v>
      </c>
      <c r="C14" s="278">
        <v>5</v>
      </c>
      <c r="D14" s="279">
        <v>2002</v>
      </c>
      <c r="E14" s="298">
        <v>0</v>
      </c>
      <c r="F14" s="107" t="s">
        <v>309</v>
      </c>
      <c r="G14" s="298">
        <v>1718</v>
      </c>
      <c r="H14" s="278"/>
    </row>
    <row r="15" spans="1:8" ht="15.75" customHeight="1" x14ac:dyDescent="0.2">
      <c r="A15" s="278">
        <v>15</v>
      </c>
      <c r="B15" s="106" t="s">
        <v>308</v>
      </c>
      <c r="C15" s="278">
        <v>1</v>
      </c>
      <c r="D15" s="279">
        <v>2002</v>
      </c>
      <c r="E15" s="298">
        <v>0</v>
      </c>
      <c r="F15" s="107" t="s">
        <v>234</v>
      </c>
      <c r="G15" s="298">
        <v>307</v>
      </c>
      <c r="H15" s="278"/>
    </row>
    <row r="16" spans="1:8" ht="15.75" customHeight="1" x14ac:dyDescent="0.2">
      <c r="A16" s="278" t="s">
        <v>374</v>
      </c>
      <c r="B16" s="106" t="s">
        <v>307</v>
      </c>
      <c r="C16" s="278">
        <v>20</v>
      </c>
      <c r="D16" s="279">
        <v>2002</v>
      </c>
      <c r="E16" s="298">
        <v>0</v>
      </c>
      <c r="F16" s="107" t="s">
        <v>384</v>
      </c>
      <c r="G16" s="298">
        <v>574</v>
      </c>
      <c r="H16" s="278"/>
    </row>
    <row r="17" spans="1:8" ht="15.75" customHeight="1" x14ac:dyDescent="0.2">
      <c r="A17" s="278">
        <v>36</v>
      </c>
      <c r="B17" s="106" t="s">
        <v>356</v>
      </c>
      <c r="C17" s="278">
        <v>1</v>
      </c>
      <c r="D17" s="279">
        <v>2002</v>
      </c>
      <c r="E17" s="298"/>
      <c r="F17" s="107" t="s">
        <v>228</v>
      </c>
      <c r="G17" s="298"/>
      <c r="H17" s="278"/>
    </row>
    <row r="18" spans="1:8" ht="15.75" customHeight="1" thickBot="1" x14ac:dyDescent="0.25">
      <c r="A18" s="281" t="s">
        <v>381</v>
      </c>
      <c r="B18" s="108"/>
      <c r="C18" s="281"/>
      <c r="D18" s="300"/>
      <c r="E18" s="301"/>
      <c r="F18" s="282"/>
      <c r="G18" s="301"/>
      <c r="H18" s="281"/>
    </row>
    <row r="19" spans="1:8" ht="15.75" customHeight="1" thickBot="1" x14ac:dyDescent="0.25">
      <c r="A19" s="302" t="s">
        <v>305</v>
      </c>
      <c r="B19" s="303"/>
      <c r="C19" s="304"/>
      <c r="D19" s="305"/>
      <c r="E19" s="306"/>
      <c r="F19" s="307"/>
      <c r="G19" s="306"/>
      <c r="H19" s="304"/>
    </row>
    <row r="20" spans="1:8" ht="15.75" customHeight="1" x14ac:dyDescent="0.2">
      <c r="A20" s="101">
        <v>39</v>
      </c>
      <c r="B20" s="294" t="s">
        <v>304</v>
      </c>
      <c r="C20" s="101">
        <v>1</v>
      </c>
      <c r="D20" s="295">
        <v>2002</v>
      </c>
      <c r="E20" s="308">
        <v>0</v>
      </c>
      <c r="F20" s="297" t="s">
        <v>220</v>
      </c>
      <c r="G20" s="308">
        <v>445</v>
      </c>
      <c r="H20" s="101"/>
    </row>
    <row r="21" spans="1:8" ht="15.75" customHeight="1" x14ac:dyDescent="0.2">
      <c r="A21" s="278">
        <v>40</v>
      </c>
      <c r="B21" s="106" t="s">
        <v>303</v>
      </c>
      <c r="C21" s="278">
        <v>1</v>
      </c>
      <c r="D21" s="279">
        <v>2002</v>
      </c>
      <c r="E21" s="298">
        <v>0</v>
      </c>
      <c r="F21" s="107" t="s">
        <v>220</v>
      </c>
      <c r="G21" s="298">
        <v>148</v>
      </c>
      <c r="H21" s="278"/>
    </row>
    <row r="22" spans="1:8" ht="15.75" customHeight="1" x14ac:dyDescent="0.2">
      <c r="A22" s="278">
        <v>41</v>
      </c>
      <c r="B22" s="106" t="s">
        <v>302</v>
      </c>
      <c r="C22" s="278">
        <v>1</v>
      </c>
      <c r="D22" s="279">
        <v>2002</v>
      </c>
      <c r="E22" s="298">
        <v>0</v>
      </c>
      <c r="F22" s="107" t="s">
        <v>357</v>
      </c>
      <c r="G22" s="298">
        <v>102</v>
      </c>
      <c r="H22" s="278"/>
    </row>
    <row r="23" spans="1:8" ht="15.75" customHeight="1" x14ac:dyDescent="0.2">
      <c r="A23" s="278">
        <v>42</v>
      </c>
      <c r="B23" s="106" t="s">
        <v>301</v>
      </c>
      <c r="C23" s="278">
        <v>1</v>
      </c>
      <c r="D23" s="279">
        <v>2002</v>
      </c>
      <c r="E23" s="298">
        <v>0</v>
      </c>
      <c r="F23" s="107" t="s">
        <v>309</v>
      </c>
      <c r="G23" s="298">
        <v>260</v>
      </c>
      <c r="H23" s="278"/>
    </row>
    <row r="24" spans="1:8" ht="15.75" customHeight="1" x14ac:dyDescent="0.2">
      <c r="A24" s="278">
        <v>43</v>
      </c>
      <c r="B24" s="106" t="s">
        <v>300</v>
      </c>
      <c r="C24" s="278">
        <v>1</v>
      </c>
      <c r="D24" s="279">
        <v>2002</v>
      </c>
      <c r="E24" s="298">
        <v>0</v>
      </c>
      <c r="F24" s="297" t="s">
        <v>220</v>
      </c>
      <c r="G24" s="298">
        <v>111</v>
      </c>
      <c r="H24" s="278"/>
    </row>
    <row r="25" spans="1:8" ht="15.75" customHeight="1" thickBot="1" x14ac:dyDescent="0.25">
      <c r="A25" s="281">
        <v>44</v>
      </c>
      <c r="B25" s="108" t="s">
        <v>299</v>
      </c>
      <c r="C25" s="281">
        <v>1</v>
      </c>
      <c r="D25" s="300">
        <v>2002</v>
      </c>
      <c r="E25" s="301">
        <v>0</v>
      </c>
      <c r="F25" s="282" t="s">
        <v>372</v>
      </c>
      <c r="G25" s="301">
        <v>76</v>
      </c>
      <c r="H25" s="281"/>
    </row>
    <row r="26" spans="1:8" ht="12" customHeight="1" x14ac:dyDescent="0.2">
      <c r="A26" s="283" t="s">
        <v>298</v>
      </c>
      <c r="B26" s="284"/>
      <c r="C26" s="285"/>
      <c r="D26" s="286"/>
      <c r="E26" s="288"/>
      <c r="F26" s="287"/>
      <c r="G26" s="288"/>
      <c r="H26" s="285"/>
    </row>
    <row r="27" spans="1:8" ht="12.75" customHeight="1" x14ac:dyDescent="0.2">
      <c r="A27" s="309" t="s">
        <v>297</v>
      </c>
      <c r="B27" s="106"/>
      <c r="C27" s="278"/>
      <c r="D27" s="279"/>
      <c r="E27" s="298"/>
      <c r="F27" s="107"/>
      <c r="G27" s="298"/>
      <c r="H27" s="278"/>
    </row>
    <row r="28" spans="1:8" ht="12.75" customHeight="1" thickBot="1" x14ac:dyDescent="0.25">
      <c r="A28" s="289" t="s">
        <v>296</v>
      </c>
      <c r="B28" s="290"/>
      <c r="C28" s="291"/>
      <c r="D28" s="292"/>
      <c r="E28" s="310"/>
      <c r="F28" s="293"/>
      <c r="G28" s="310"/>
      <c r="H28" s="291"/>
    </row>
    <row r="29" spans="1:8" ht="15.75" customHeight="1" x14ac:dyDescent="0.2">
      <c r="A29" s="101">
        <v>48</v>
      </c>
      <c r="B29" s="294" t="s">
        <v>295</v>
      </c>
      <c r="C29" s="101">
        <v>1</v>
      </c>
      <c r="D29" s="295">
        <v>2002</v>
      </c>
      <c r="E29" s="308"/>
      <c r="F29" s="297" t="s">
        <v>372</v>
      </c>
      <c r="G29" s="308"/>
      <c r="H29" s="101"/>
    </row>
    <row r="30" spans="1:8" ht="15.75" customHeight="1" thickBot="1" x14ac:dyDescent="0.25">
      <c r="A30" s="281">
        <v>49</v>
      </c>
      <c r="B30" s="108" t="s">
        <v>295</v>
      </c>
      <c r="C30" s="281">
        <v>1</v>
      </c>
      <c r="D30" s="300">
        <v>2002</v>
      </c>
      <c r="E30" s="301"/>
      <c r="F30" s="297" t="s">
        <v>372</v>
      </c>
      <c r="G30" s="301"/>
      <c r="H30" s="281"/>
    </row>
    <row r="31" spans="1:8" ht="15.75" customHeight="1" thickBot="1" x14ac:dyDescent="0.25">
      <c r="A31" s="302" t="s">
        <v>294</v>
      </c>
      <c r="B31" s="311"/>
      <c r="C31" s="304"/>
      <c r="D31" s="305"/>
      <c r="E31" s="306"/>
      <c r="F31" s="307"/>
      <c r="G31" s="306"/>
      <c r="H31" s="311"/>
    </row>
    <row r="32" spans="1:8" ht="28.5" customHeight="1" thickBot="1" x14ac:dyDescent="0.25">
      <c r="A32" s="312" t="s">
        <v>293</v>
      </c>
      <c r="B32" s="24"/>
      <c r="C32" s="312"/>
      <c r="D32" s="24"/>
      <c r="E32" s="313"/>
      <c r="F32" s="314"/>
      <c r="G32" s="313"/>
      <c r="H32" s="312"/>
    </row>
    <row r="33" spans="1:8" ht="15.75" customHeight="1" thickBot="1" x14ac:dyDescent="0.25">
      <c r="A33" s="302" t="s">
        <v>291</v>
      </c>
      <c r="B33" s="311"/>
      <c r="C33" s="304"/>
      <c r="D33" s="305"/>
      <c r="E33" s="306"/>
      <c r="F33" s="307"/>
      <c r="G33" s="306"/>
      <c r="H33" s="307"/>
    </row>
    <row r="34" spans="1:8" ht="15.75" customHeight="1" x14ac:dyDescent="0.2">
      <c r="A34" s="101">
        <v>53</v>
      </c>
      <c r="B34" s="294" t="s">
        <v>289</v>
      </c>
      <c r="C34" s="101">
        <v>1</v>
      </c>
      <c r="D34" s="295">
        <v>2004</v>
      </c>
      <c r="E34" s="308">
        <v>0</v>
      </c>
      <c r="F34" s="297" t="s">
        <v>288</v>
      </c>
      <c r="G34" s="308">
        <v>149</v>
      </c>
      <c r="H34" s="101"/>
    </row>
    <row r="35" spans="1:8" ht="15.75" customHeight="1" x14ac:dyDescent="0.2">
      <c r="A35" s="278">
        <v>54</v>
      </c>
      <c r="B35" s="106"/>
      <c r="C35" s="278"/>
      <c r="D35" s="279"/>
      <c r="E35" s="298"/>
      <c r="F35" s="107"/>
      <c r="G35" s="298"/>
      <c r="H35" s="24"/>
    </row>
    <row r="36" spans="1:8" ht="15.75" customHeight="1" thickBot="1" x14ac:dyDescent="0.25">
      <c r="A36" s="281">
        <v>55</v>
      </c>
      <c r="B36" s="108" t="s">
        <v>286</v>
      </c>
      <c r="C36" s="281">
        <v>1</v>
      </c>
      <c r="D36" s="300">
        <v>2006</v>
      </c>
      <c r="E36" s="301"/>
      <c r="F36" s="107" t="s">
        <v>228</v>
      </c>
      <c r="G36" s="301">
        <v>208.8</v>
      </c>
      <c r="H36" s="281"/>
    </row>
    <row r="37" spans="1:8" ht="15.75" customHeight="1" thickBot="1" x14ac:dyDescent="0.25">
      <c r="A37" s="302" t="s">
        <v>285</v>
      </c>
      <c r="B37" s="311"/>
      <c r="C37" s="304"/>
      <c r="D37" s="305"/>
      <c r="E37" s="306"/>
      <c r="F37" s="307"/>
      <c r="G37" s="306"/>
      <c r="H37" s="304"/>
    </row>
    <row r="38" spans="1:8" ht="15.75" customHeight="1" x14ac:dyDescent="0.2">
      <c r="A38" s="101" t="s">
        <v>284</v>
      </c>
      <c r="B38" s="24"/>
      <c r="C38" s="101">
        <v>1</v>
      </c>
      <c r="D38" s="24"/>
      <c r="E38" s="308"/>
      <c r="F38" s="297"/>
      <c r="G38" s="308"/>
      <c r="H38" s="101"/>
    </row>
    <row r="39" spans="1:8" ht="15.75" customHeight="1" thickBot="1" x14ac:dyDescent="0.25">
      <c r="A39" s="281" t="s">
        <v>283</v>
      </c>
      <c r="B39" s="108"/>
      <c r="C39" s="281"/>
      <c r="D39" s="300"/>
      <c r="E39" s="301"/>
      <c r="F39" s="282"/>
      <c r="G39" s="301"/>
      <c r="H39" s="281"/>
    </row>
    <row r="40" spans="1:8" ht="15.75" customHeight="1" thickBot="1" x14ac:dyDescent="0.25">
      <c r="A40" s="302" t="s">
        <v>282</v>
      </c>
      <c r="B40" s="311"/>
      <c r="C40" s="304"/>
      <c r="D40" s="305"/>
      <c r="E40" s="306"/>
      <c r="F40" s="307"/>
      <c r="G40" s="306"/>
      <c r="H40" s="315"/>
    </row>
    <row r="41" spans="1:8" ht="31.5" customHeight="1" x14ac:dyDescent="0.2">
      <c r="A41" s="101" t="s">
        <v>375</v>
      </c>
      <c r="B41" s="294" t="s">
        <v>280</v>
      </c>
      <c r="C41" s="101">
        <v>3</v>
      </c>
      <c r="D41" s="295">
        <v>2006</v>
      </c>
      <c r="E41" s="308"/>
      <c r="F41" s="297" t="s">
        <v>359</v>
      </c>
      <c r="G41" s="308">
        <v>44.85</v>
      </c>
      <c r="H41" s="101"/>
    </row>
    <row r="42" spans="1:8" ht="15.75" customHeight="1" x14ac:dyDescent="0.2">
      <c r="A42" s="278" t="s">
        <v>376</v>
      </c>
      <c r="B42" s="106" t="s">
        <v>371</v>
      </c>
      <c r="C42" s="278">
        <v>2</v>
      </c>
      <c r="D42" s="279">
        <v>2006</v>
      </c>
      <c r="E42" s="298"/>
      <c r="F42" s="107" t="s">
        <v>248</v>
      </c>
      <c r="G42" s="298">
        <v>33.26</v>
      </c>
      <c r="H42" s="278"/>
    </row>
    <row r="43" spans="1:8" ht="15.75" customHeight="1" x14ac:dyDescent="0.2">
      <c r="A43" s="278">
        <v>65</v>
      </c>
      <c r="B43" s="106" t="s">
        <v>279</v>
      </c>
      <c r="C43" s="278">
        <v>1</v>
      </c>
      <c r="D43" s="279">
        <v>2006</v>
      </c>
      <c r="E43" s="298"/>
      <c r="F43" s="107" t="s">
        <v>276</v>
      </c>
      <c r="G43" s="298">
        <v>16.63</v>
      </c>
      <c r="H43" s="278"/>
    </row>
    <row r="44" spans="1:8" ht="15.75" customHeight="1" x14ac:dyDescent="0.2">
      <c r="A44" s="278" t="s">
        <v>377</v>
      </c>
      <c r="B44" s="106" t="s">
        <v>278</v>
      </c>
      <c r="C44" s="278">
        <v>2</v>
      </c>
      <c r="D44" s="279">
        <v>2006</v>
      </c>
      <c r="E44" s="298"/>
      <c r="F44" s="107" t="s">
        <v>276</v>
      </c>
      <c r="G44" s="298">
        <v>98.33</v>
      </c>
      <c r="H44" s="278"/>
    </row>
    <row r="45" spans="1:8" ht="15.75" customHeight="1" x14ac:dyDescent="0.2">
      <c r="A45" s="278">
        <v>68</v>
      </c>
      <c r="B45" s="106" t="s">
        <v>277</v>
      </c>
      <c r="C45" s="278">
        <v>1</v>
      </c>
      <c r="D45" s="279">
        <v>2006</v>
      </c>
      <c r="E45" s="298"/>
      <c r="F45" s="107" t="s">
        <v>276</v>
      </c>
      <c r="G45" s="298">
        <v>33.29</v>
      </c>
      <c r="H45" s="278"/>
    </row>
    <row r="46" spans="1:8" ht="15.75" customHeight="1" x14ac:dyDescent="0.2">
      <c r="A46" s="278">
        <v>69</v>
      </c>
      <c r="B46" s="106"/>
      <c r="C46" s="278">
        <v>1</v>
      </c>
      <c r="D46" s="279"/>
      <c r="E46" s="298"/>
      <c r="F46" s="107"/>
      <c r="G46" s="298"/>
      <c r="H46" s="278"/>
    </row>
    <row r="47" spans="1:8" ht="15.75" customHeight="1" x14ac:dyDescent="0.2">
      <c r="A47" s="278" t="s">
        <v>378</v>
      </c>
      <c r="B47" s="106" t="s">
        <v>363</v>
      </c>
      <c r="C47" s="278">
        <v>5</v>
      </c>
      <c r="D47" s="279">
        <v>2006</v>
      </c>
      <c r="E47" s="298"/>
      <c r="F47" s="107" t="s">
        <v>309</v>
      </c>
      <c r="G47" s="298">
        <v>25</v>
      </c>
      <c r="H47" s="278"/>
    </row>
    <row r="48" spans="1:8" ht="15.75" customHeight="1" x14ac:dyDescent="0.2">
      <c r="A48" s="278">
        <v>75</v>
      </c>
      <c r="B48" s="106" t="s">
        <v>275</v>
      </c>
      <c r="C48" s="278">
        <v>1</v>
      </c>
      <c r="D48" s="279">
        <v>2006</v>
      </c>
      <c r="E48" s="298"/>
      <c r="F48" s="107" t="s">
        <v>248</v>
      </c>
      <c r="G48" s="298">
        <v>20.79</v>
      </c>
      <c r="H48" s="278"/>
    </row>
    <row r="49" spans="1:8" ht="15.75" customHeight="1" x14ac:dyDescent="0.2">
      <c r="A49" s="278">
        <v>76</v>
      </c>
      <c r="B49" s="106" t="s">
        <v>274</v>
      </c>
      <c r="C49" s="278">
        <v>1</v>
      </c>
      <c r="D49" s="279">
        <v>2006</v>
      </c>
      <c r="E49" s="298"/>
      <c r="F49" s="107" t="s">
        <v>372</v>
      </c>
      <c r="G49" s="298">
        <v>29.95</v>
      </c>
      <c r="H49" s="278"/>
    </row>
    <row r="50" spans="1:8" ht="15.75" customHeight="1" x14ac:dyDescent="0.2">
      <c r="A50" s="278">
        <v>77</v>
      </c>
      <c r="B50" s="106" t="s">
        <v>273</v>
      </c>
      <c r="C50" s="278">
        <v>1</v>
      </c>
      <c r="D50" s="279">
        <v>2006</v>
      </c>
      <c r="E50" s="298"/>
      <c r="F50" s="107" t="s">
        <v>360</v>
      </c>
      <c r="G50" s="298">
        <v>10</v>
      </c>
      <c r="H50" s="278"/>
    </row>
    <row r="51" spans="1:8" ht="15.75" customHeight="1" x14ac:dyDescent="0.2">
      <c r="A51" s="278" t="s">
        <v>388</v>
      </c>
      <c r="B51" s="24"/>
      <c r="C51" s="278"/>
      <c r="D51" s="279"/>
      <c r="E51" s="298"/>
      <c r="F51" s="107"/>
      <c r="G51" s="298"/>
      <c r="H51" s="278"/>
    </row>
    <row r="52" spans="1:8" ht="15.75" customHeight="1" x14ac:dyDescent="0.2">
      <c r="A52" s="278">
        <v>79</v>
      </c>
      <c r="B52" s="106" t="s">
        <v>272</v>
      </c>
      <c r="C52" s="278">
        <v>1</v>
      </c>
      <c r="D52" s="279">
        <v>2007</v>
      </c>
      <c r="E52" s="298"/>
      <c r="F52" s="107" t="s">
        <v>220</v>
      </c>
      <c r="G52" s="298">
        <v>142.80000000000001</v>
      </c>
      <c r="H52" s="278"/>
    </row>
    <row r="53" spans="1:8" ht="15.75" customHeight="1" x14ac:dyDescent="0.2">
      <c r="A53" s="278">
        <v>80</v>
      </c>
      <c r="B53" s="106" t="s">
        <v>271</v>
      </c>
      <c r="C53" s="278">
        <v>1</v>
      </c>
      <c r="D53" s="279">
        <v>2007</v>
      </c>
      <c r="E53" s="298"/>
      <c r="F53" s="107" t="s">
        <v>220</v>
      </c>
      <c r="G53" s="298">
        <v>13.49</v>
      </c>
      <c r="H53" s="278"/>
    </row>
    <row r="54" spans="1:8" ht="15.75" customHeight="1" x14ac:dyDescent="0.2">
      <c r="A54" s="278">
        <v>81</v>
      </c>
      <c r="B54" s="106" t="s">
        <v>270</v>
      </c>
      <c r="C54" s="278">
        <v>1</v>
      </c>
      <c r="D54" s="279">
        <v>2008</v>
      </c>
      <c r="E54" s="298"/>
      <c r="F54" s="107" t="s">
        <v>234</v>
      </c>
      <c r="G54" s="298">
        <v>648</v>
      </c>
      <c r="H54" s="278"/>
    </row>
    <row r="55" spans="1:8" ht="15.75" customHeight="1" x14ac:dyDescent="0.2">
      <c r="A55" s="278" t="s">
        <v>269</v>
      </c>
      <c r="B55" s="24"/>
      <c r="C55" s="278">
        <v>1</v>
      </c>
      <c r="D55" s="279">
        <v>2008</v>
      </c>
      <c r="E55" s="298"/>
      <c r="F55" s="107" t="s">
        <v>220</v>
      </c>
      <c r="G55" s="298">
        <v>1560</v>
      </c>
      <c r="H55" s="278"/>
    </row>
    <row r="56" spans="1:8" ht="15.75" customHeight="1" x14ac:dyDescent="0.2">
      <c r="A56" s="24"/>
      <c r="B56" s="24"/>
      <c r="C56" s="24"/>
      <c r="D56" s="24"/>
      <c r="E56" s="24"/>
      <c r="F56" s="146"/>
      <c r="G56" s="24"/>
      <c r="H56" s="24"/>
    </row>
    <row r="57" spans="1:8" ht="15.75" customHeight="1" x14ac:dyDescent="0.2">
      <c r="A57" s="278">
        <v>85</v>
      </c>
      <c r="B57" s="106" t="s">
        <v>268</v>
      </c>
      <c r="C57" s="278">
        <v>1</v>
      </c>
      <c r="D57" s="279">
        <v>2008</v>
      </c>
      <c r="E57" s="298"/>
      <c r="F57" s="107" t="s">
        <v>234</v>
      </c>
      <c r="G57" s="298">
        <v>180</v>
      </c>
      <c r="H57" s="278"/>
    </row>
    <row r="58" spans="1:8" ht="25.5" customHeight="1" x14ac:dyDescent="0.2">
      <c r="A58" s="278" t="s">
        <v>379</v>
      </c>
      <c r="B58" s="106" t="s">
        <v>267</v>
      </c>
      <c r="C58" s="278">
        <v>2</v>
      </c>
      <c r="D58" s="279">
        <v>2009</v>
      </c>
      <c r="E58" s="298"/>
      <c r="F58" s="107" t="s">
        <v>288</v>
      </c>
      <c r="G58" s="298">
        <v>554.58000000000004</v>
      </c>
      <c r="H58" s="278"/>
    </row>
    <row r="59" spans="1:8" ht="15.75" customHeight="1" x14ac:dyDescent="0.2">
      <c r="A59" s="278" t="s">
        <v>380</v>
      </c>
      <c r="B59" s="106" t="s">
        <v>368</v>
      </c>
      <c r="C59" s="278">
        <v>2</v>
      </c>
      <c r="D59" s="279">
        <v>2009</v>
      </c>
      <c r="E59" s="298"/>
      <c r="F59" s="107" t="s">
        <v>220</v>
      </c>
      <c r="G59" s="298">
        <v>1726.8</v>
      </c>
      <c r="H59" s="278"/>
    </row>
    <row r="60" spans="1:8" ht="15.75" customHeight="1" x14ac:dyDescent="0.2">
      <c r="A60" s="278">
        <v>89</v>
      </c>
      <c r="B60" s="106" t="s">
        <v>361</v>
      </c>
      <c r="C60" s="278">
        <v>1</v>
      </c>
      <c r="D60" s="279">
        <v>2009</v>
      </c>
      <c r="E60" s="298"/>
      <c r="F60" s="107" t="s">
        <v>276</v>
      </c>
      <c r="G60" s="298">
        <v>107.85</v>
      </c>
      <c r="H60" s="278"/>
    </row>
    <row r="61" spans="1:8" ht="15.75" customHeight="1" x14ac:dyDescent="0.2">
      <c r="A61" s="278">
        <v>90</v>
      </c>
      <c r="B61" s="106" t="s">
        <v>266</v>
      </c>
      <c r="C61" s="278">
        <v>1</v>
      </c>
      <c r="D61" s="279">
        <v>2009</v>
      </c>
      <c r="E61" s="298"/>
      <c r="F61" s="107" t="s">
        <v>255</v>
      </c>
      <c r="G61" s="298">
        <v>432</v>
      </c>
      <c r="H61" s="278"/>
    </row>
    <row r="62" spans="1:8" ht="15.75" customHeight="1" x14ac:dyDescent="0.2">
      <c r="A62" s="278">
        <v>91</v>
      </c>
      <c r="B62" s="106" t="s">
        <v>265</v>
      </c>
      <c r="C62" s="278">
        <v>1</v>
      </c>
      <c r="D62" s="279">
        <v>2010</v>
      </c>
      <c r="E62" s="298">
        <v>504</v>
      </c>
      <c r="F62" s="107" t="s">
        <v>288</v>
      </c>
      <c r="G62" s="298">
        <v>504</v>
      </c>
      <c r="H62" s="278"/>
    </row>
    <row r="63" spans="1:8" ht="15.75" customHeight="1" x14ac:dyDescent="0.2">
      <c r="A63" s="278">
        <v>92</v>
      </c>
      <c r="B63" s="106" t="s">
        <v>264</v>
      </c>
      <c r="C63" s="278">
        <v>1</v>
      </c>
      <c r="D63" s="279">
        <v>2011</v>
      </c>
      <c r="E63" s="298">
        <v>641.29999999999995</v>
      </c>
      <c r="F63" s="107" t="s">
        <v>234</v>
      </c>
      <c r="G63" s="298">
        <v>641.29999999999995</v>
      </c>
      <c r="H63" s="278"/>
    </row>
    <row r="64" spans="1:8" ht="15.75" customHeight="1" x14ac:dyDescent="0.2">
      <c r="A64" s="278">
        <v>93</v>
      </c>
      <c r="B64" s="106" t="s">
        <v>263</v>
      </c>
      <c r="C64" s="278">
        <v>1</v>
      </c>
      <c r="D64" s="279">
        <v>2011</v>
      </c>
      <c r="E64" s="298">
        <v>326.7</v>
      </c>
      <c r="F64" s="107" t="s">
        <v>234</v>
      </c>
      <c r="G64" s="298">
        <v>326.7</v>
      </c>
      <c r="H64" s="278"/>
    </row>
    <row r="65" spans="1:8" ht="15.75" customHeight="1" x14ac:dyDescent="0.2">
      <c r="A65" s="278" t="s">
        <v>262</v>
      </c>
      <c r="B65" s="24"/>
      <c r="C65" s="278">
        <v>1</v>
      </c>
      <c r="D65" s="24"/>
      <c r="E65" s="298"/>
      <c r="F65" s="107"/>
      <c r="G65" s="298"/>
      <c r="H65" s="278"/>
    </row>
    <row r="66" spans="1:8" ht="15.75" customHeight="1" x14ac:dyDescent="0.2">
      <c r="A66" s="278" t="s">
        <v>261</v>
      </c>
      <c r="B66" s="24"/>
      <c r="C66" s="278">
        <v>1</v>
      </c>
      <c r="D66" s="24"/>
      <c r="E66" s="298"/>
      <c r="F66" s="107"/>
      <c r="G66" s="298"/>
      <c r="H66" s="278"/>
    </row>
    <row r="67" spans="1:8" ht="15.75" customHeight="1" x14ac:dyDescent="0.2">
      <c r="A67" s="278">
        <v>96</v>
      </c>
      <c r="B67" s="106" t="s">
        <v>370</v>
      </c>
      <c r="C67" s="278">
        <v>1</v>
      </c>
      <c r="D67" s="279">
        <v>2012</v>
      </c>
      <c r="E67" s="298">
        <v>599</v>
      </c>
      <c r="F67" s="107" t="s">
        <v>234</v>
      </c>
      <c r="G67" s="298">
        <v>599</v>
      </c>
      <c r="H67" s="278"/>
    </row>
    <row r="68" spans="1:8" ht="23.25" customHeight="1" x14ac:dyDescent="0.2">
      <c r="A68" s="278" t="s">
        <v>259</v>
      </c>
      <c r="B68" s="106" t="s">
        <v>258</v>
      </c>
      <c r="C68" s="278">
        <v>7</v>
      </c>
      <c r="D68" s="279">
        <v>2013</v>
      </c>
      <c r="E68" s="298">
        <f t="shared" ref="E68:E73" si="0">G68</f>
        <v>1452.7864999999999</v>
      </c>
      <c r="F68" s="107" t="s">
        <v>362</v>
      </c>
      <c r="G68" s="298">
        <f>(755.93+30.39+278.34+135.99)*121/100</f>
        <v>1452.7864999999999</v>
      </c>
      <c r="H68" s="278"/>
    </row>
    <row r="69" spans="1:8" ht="26.25" customHeight="1" x14ac:dyDescent="0.2">
      <c r="A69" s="278" t="s">
        <v>257</v>
      </c>
      <c r="B69" s="106" t="s">
        <v>386</v>
      </c>
      <c r="C69" s="278">
        <v>2</v>
      </c>
      <c r="D69" s="279">
        <v>2013</v>
      </c>
      <c r="E69" s="298">
        <f t="shared" si="0"/>
        <v>135.4837</v>
      </c>
      <c r="F69" s="107" t="s">
        <v>220</v>
      </c>
      <c r="G69" s="298">
        <f>(95.98+15.99)*121/100</f>
        <v>135.4837</v>
      </c>
      <c r="H69" s="278"/>
    </row>
    <row r="70" spans="1:8" ht="15.75" customHeight="1" x14ac:dyDescent="0.2">
      <c r="A70" s="278">
        <v>106</v>
      </c>
      <c r="B70" s="106" t="s">
        <v>256</v>
      </c>
      <c r="C70" s="278">
        <v>1</v>
      </c>
      <c r="D70" s="279">
        <v>2013</v>
      </c>
      <c r="E70" s="298">
        <f t="shared" si="0"/>
        <v>27.091899999999999</v>
      </c>
      <c r="F70" s="107" t="s">
        <v>276</v>
      </c>
      <c r="G70" s="298">
        <f>22.39*121/100</f>
        <v>27.091899999999999</v>
      </c>
      <c r="H70" s="278"/>
    </row>
    <row r="71" spans="1:8" ht="15.75" customHeight="1" x14ac:dyDescent="0.2">
      <c r="A71" s="278" t="s">
        <v>254</v>
      </c>
      <c r="B71" s="106" t="s">
        <v>253</v>
      </c>
      <c r="C71" s="278">
        <v>2</v>
      </c>
      <c r="D71" s="279">
        <v>2013</v>
      </c>
      <c r="E71" s="298">
        <f t="shared" si="0"/>
        <v>396.83159999999998</v>
      </c>
      <c r="F71" s="107" t="s">
        <v>220</v>
      </c>
      <c r="G71" s="298">
        <f>(215.98+111.98)*121/100</f>
        <v>396.83159999999998</v>
      </c>
      <c r="H71" s="278"/>
    </row>
    <row r="72" spans="1:8" ht="15.75" customHeight="1" x14ac:dyDescent="0.2">
      <c r="A72" s="278" t="s">
        <v>252</v>
      </c>
      <c r="B72" s="106" t="s">
        <v>251</v>
      </c>
      <c r="C72" s="278">
        <v>10</v>
      </c>
      <c r="D72" s="279">
        <v>2013</v>
      </c>
      <c r="E72" s="298">
        <v>183.8</v>
      </c>
      <c r="F72" s="107" t="s">
        <v>250</v>
      </c>
      <c r="G72" s="298">
        <v>183.8</v>
      </c>
      <c r="H72" s="278"/>
    </row>
    <row r="73" spans="1:8" ht="15.75" customHeight="1" x14ac:dyDescent="0.2">
      <c r="A73" s="278">
        <v>119</v>
      </c>
      <c r="B73" s="106" t="s">
        <v>365</v>
      </c>
      <c r="C73" s="278">
        <v>1</v>
      </c>
      <c r="D73" s="279">
        <v>2013</v>
      </c>
      <c r="E73" s="298">
        <f t="shared" si="0"/>
        <v>1367.4</v>
      </c>
      <c r="F73" s="107" t="s">
        <v>360</v>
      </c>
      <c r="G73" s="298">
        <f>(499.9+215+463.5+4.5+184.5)</f>
        <v>1367.4</v>
      </c>
      <c r="H73" s="95"/>
    </row>
    <row r="74" spans="1:8" ht="15.75" customHeight="1" x14ac:dyDescent="0.2">
      <c r="A74" s="278">
        <v>120</v>
      </c>
      <c r="B74" s="106" t="s">
        <v>365</v>
      </c>
      <c r="C74" s="278">
        <v>1</v>
      </c>
      <c r="D74" s="279">
        <v>2014</v>
      </c>
      <c r="E74" s="298">
        <v>339.9</v>
      </c>
      <c r="F74" s="107" t="s">
        <v>366</v>
      </c>
      <c r="G74" s="298">
        <f>E74</f>
        <v>339.9</v>
      </c>
      <c r="H74" s="95"/>
    </row>
    <row r="75" spans="1:8" ht="15.75" customHeight="1" x14ac:dyDescent="0.2">
      <c r="A75" s="278" t="s">
        <v>382</v>
      </c>
      <c r="B75" s="106"/>
      <c r="C75" s="278"/>
      <c r="D75" s="279"/>
      <c r="E75" s="298"/>
      <c r="F75" s="107"/>
      <c r="G75" s="298"/>
      <c r="H75" s="95"/>
    </row>
    <row r="76" spans="1:8" ht="15.75" customHeight="1" x14ac:dyDescent="0.2">
      <c r="A76" s="278" t="s">
        <v>247</v>
      </c>
      <c r="B76" s="106" t="s">
        <v>246</v>
      </c>
      <c r="C76" s="278">
        <v>5</v>
      </c>
      <c r="D76" s="279">
        <v>2014</v>
      </c>
      <c r="E76" s="298">
        <v>139.5</v>
      </c>
      <c r="F76" s="107" t="s">
        <v>245</v>
      </c>
      <c r="G76" s="298">
        <v>139.5</v>
      </c>
      <c r="H76" s="95"/>
    </row>
    <row r="77" spans="1:8" ht="15.75" customHeight="1" x14ac:dyDescent="0.2">
      <c r="A77" s="278" t="s">
        <v>244</v>
      </c>
      <c r="B77" s="106" t="s">
        <v>243</v>
      </c>
      <c r="C77" s="278">
        <v>2</v>
      </c>
      <c r="D77" s="279">
        <v>2014</v>
      </c>
      <c r="E77" s="298">
        <v>24.95</v>
      </c>
      <c r="F77" s="107" t="s">
        <v>220</v>
      </c>
      <c r="G77" s="298">
        <v>24.95</v>
      </c>
      <c r="H77" s="95"/>
    </row>
    <row r="78" spans="1:8" ht="15.75" customHeight="1" x14ac:dyDescent="0.2">
      <c r="A78" s="278">
        <v>129</v>
      </c>
      <c r="B78" s="106" t="s">
        <v>242</v>
      </c>
      <c r="C78" s="278">
        <v>1</v>
      </c>
      <c r="D78" s="279">
        <v>2015</v>
      </c>
      <c r="E78" s="298">
        <v>442.66</v>
      </c>
      <c r="F78" s="107" t="s">
        <v>228</v>
      </c>
      <c r="G78" s="298">
        <f>E78</f>
        <v>442.66</v>
      </c>
      <c r="H78" s="95"/>
    </row>
    <row r="79" spans="1:8" ht="15.75" customHeight="1" x14ac:dyDescent="0.2">
      <c r="A79" s="278">
        <v>130</v>
      </c>
      <c r="B79" s="106" t="s">
        <v>241</v>
      </c>
      <c r="C79" s="278">
        <v>1</v>
      </c>
      <c r="D79" s="279">
        <v>2015</v>
      </c>
      <c r="E79" s="298">
        <v>456.27</v>
      </c>
      <c r="F79" s="107" t="s">
        <v>234</v>
      </c>
      <c r="G79" s="298">
        <f>E79</f>
        <v>456.27</v>
      </c>
      <c r="H79" s="95"/>
    </row>
    <row r="80" spans="1:8" ht="15.75" customHeight="1" x14ac:dyDescent="0.2">
      <c r="A80" s="278">
        <v>131</v>
      </c>
      <c r="B80" s="106" t="s">
        <v>240</v>
      </c>
      <c r="C80" s="278">
        <v>1</v>
      </c>
      <c r="D80" s="279">
        <v>2015</v>
      </c>
      <c r="E80" s="298">
        <v>249.99</v>
      </c>
      <c r="F80" s="107" t="s">
        <v>230</v>
      </c>
      <c r="G80" s="298">
        <f>E80</f>
        <v>249.99</v>
      </c>
      <c r="H80" s="95"/>
    </row>
    <row r="81" spans="1:8" ht="15.75" customHeight="1" x14ac:dyDescent="0.2">
      <c r="A81" s="278" t="s">
        <v>239</v>
      </c>
      <c r="B81" s="24"/>
      <c r="C81" s="278">
        <v>1</v>
      </c>
      <c r="D81" s="24"/>
      <c r="E81" s="24"/>
      <c r="F81" s="107" t="s">
        <v>238</v>
      </c>
      <c r="G81" s="298">
        <v>249.99</v>
      </c>
      <c r="H81" s="95"/>
    </row>
    <row r="82" spans="1:8" ht="15.75" customHeight="1" x14ac:dyDescent="0.2">
      <c r="A82" s="278">
        <v>133</v>
      </c>
      <c r="B82" s="106" t="s">
        <v>237</v>
      </c>
      <c r="C82" s="278">
        <v>1</v>
      </c>
      <c r="D82" s="279">
        <v>2015</v>
      </c>
      <c r="E82" s="298">
        <v>39</v>
      </c>
      <c r="F82" s="107" t="s">
        <v>234</v>
      </c>
      <c r="G82" s="298">
        <f t="shared" ref="G82:G88" si="1">E82</f>
        <v>39</v>
      </c>
      <c r="H82" s="95"/>
    </row>
    <row r="83" spans="1:8" ht="15.75" customHeight="1" x14ac:dyDescent="0.2">
      <c r="A83" s="278">
        <v>134</v>
      </c>
      <c r="B83" s="106" t="s">
        <v>236</v>
      </c>
      <c r="C83" s="278">
        <v>1</v>
      </c>
      <c r="D83" s="279">
        <v>2015</v>
      </c>
      <c r="E83" s="298">
        <v>50.85</v>
      </c>
      <c r="F83" s="107" t="s">
        <v>250</v>
      </c>
      <c r="G83" s="298">
        <f t="shared" si="1"/>
        <v>50.85</v>
      </c>
      <c r="H83" s="95"/>
    </row>
    <row r="84" spans="1:8" ht="15.75" customHeight="1" x14ac:dyDescent="0.2">
      <c r="A84" s="278">
        <v>135</v>
      </c>
      <c r="B84" s="106" t="s">
        <v>235</v>
      </c>
      <c r="C84" s="278">
        <v>1</v>
      </c>
      <c r="D84" s="279">
        <v>2015</v>
      </c>
      <c r="E84" s="298">
        <v>344.99</v>
      </c>
      <c r="F84" s="107" t="s">
        <v>234</v>
      </c>
      <c r="G84" s="298">
        <f t="shared" si="1"/>
        <v>344.99</v>
      </c>
      <c r="H84" s="95"/>
    </row>
    <row r="85" spans="1:8" ht="15.75" customHeight="1" x14ac:dyDescent="0.2">
      <c r="A85" s="278" t="s">
        <v>233</v>
      </c>
      <c r="B85" s="106" t="s">
        <v>232</v>
      </c>
      <c r="C85" s="278">
        <v>2</v>
      </c>
      <c r="D85" s="279">
        <v>2015</v>
      </c>
      <c r="E85" s="298">
        <v>1342</v>
      </c>
      <c r="F85" s="107" t="s">
        <v>220</v>
      </c>
      <c r="G85" s="298">
        <f t="shared" si="1"/>
        <v>1342</v>
      </c>
      <c r="H85" s="95"/>
    </row>
    <row r="86" spans="1:8" ht="15.75" customHeight="1" x14ac:dyDescent="0.2">
      <c r="A86" s="278">
        <v>138</v>
      </c>
      <c r="B86" s="106" t="s">
        <v>231</v>
      </c>
      <c r="C86" s="278">
        <v>1</v>
      </c>
      <c r="D86" s="279">
        <v>2016</v>
      </c>
      <c r="E86" s="298">
        <v>244</v>
      </c>
      <c r="F86" s="107" t="s">
        <v>230</v>
      </c>
      <c r="G86" s="298">
        <f t="shared" si="1"/>
        <v>244</v>
      </c>
      <c r="H86" s="95"/>
    </row>
    <row r="87" spans="1:8" ht="15.75" customHeight="1" x14ac:dyDescent="0.2">
      <c r="A87" s="278">
        <v>139</v>
      </c>
      <c r="B87" s="106" t="s">
        <v>369</v>
      </c>
      <c r="C87" s="278">
        <v>1</v>
      </c>
      <c r="D87" s="279">
        <v>2016</v>
      </c>
      <c r="E87" s="298">
        <v>317.2</v>
      </c>
      <c r="F87" s="107" t="s">
        <v>234</v>
      </c>
      <c r="G87" s="298">
        <f t="shared" si="1"/>
        <v>317.2</v>
      </c>
      <c r="H87" s="95"/>
    </row>
    <row r="88" spans="1:8" ht="15.75" customHeight="1" x14ac:dyDescent="0.2">
      <c r="A88" s="278">
        <v>140</v>
      </c>
      <c r="B88" s="106" t="s">
        <v>229</v>
      </c>
      <c r="C88" s="278">
        <v>1</v>
      </c>
      <c r="D88" s="279">
        <v>2017</v>
      </c>
      <c r="E88" s="298">
        <v>189.1</v>
      </c>
      <c r="F88" s="107" t="s">
        <v>228</v>
      </c>
      <c r="G88" s="298">
        <f t="shared" si="1"/>
        <v>189.1</v>
      </c>
      <c r="H88" s="95"/>
    </row>
    <row r="89" spans="1:8" ht="24" x14ac:dyDescent="0.2">
      <c r="A89" s="278">
        <v>141</v>
      </c>
      <c r="B89" s="316" t="s">
        <v>227</v>
      </c>
      <c r="C89" s="278">
        <v>1</v>
      </c>
      <c r="D89" s="279">
        <v>2014</v>
      </c>
      <c r="E89" s="298">
        <v>1195.5999999999999</v>
      </c>
      <c r="F89" s="107" t="s">
        <v>360</v>
      </c>
      <c r="G89" s="298">
        <v>1195.5999999999999</v>
      </c>
      <c r="H89" s="95"/>
    </row>
    <row r="90" spans="1:8" ht="15.75" customHeight="1" x14ac:dyDescent="0.2">
      <c r="A90" s="278" t="s">
        <v>226</v>
      </c>
      <c r="B90" s="316" t="s">
        <v>225</v>
      </c>
      <c r="C90" s="278">
        <v>15</v>
      </c>
      <c r="D90" s="279">
        <v>2014</v>
      </c>
      <c r="E90" s="298">
        <v>1793.4</v>
      </c>
      <c r="F90" s="107" t="s">
        <v>360</v>
      </c>
      <c r="G90" s="298">
        <v>1793.4</v>
      </c>
      <c r="H90" s="95"/>
    </row>
    <row r="91" spans="1:8" ht="48" x14ac:dyDescent="0.2">
      <c r="A91" s="278" t="s">
        <v>224</v>
      </c>
      <c r="B91" s="316" t="s">
        <v>223</v>
      </c>
      <c r="C91" s="278">
        <v>7</v>
      </c>
      <c r="D91" s="279">
        <v>2014</v>
      </c>
      <c r="E91" s="298">
        <v>656.23</v>
      </c>
      <c r="F91" s="107" t="s">
        <v>383</v>
      </c>
      <c r="G91" s="298">
        <v>656.23</v>
      </c>
      <c r="H91" s="95"/>
    </row>
    <row r="92" spans="1:8" ht="12.75" x14ac:dyDescent="0.2">
      <c r="A92" s="278" t="s">
        <v>222</v>
      </c>
      <c r="B92" s="106" t="s">
        <v>221</v>
      </c>
      <c r="C92" s="278">
        <v>2</v>
      </c>
      <c r="D92" s="279">
        <v>2018</v>
      </c>
      <c r="E92" s="298">
        <v>54.98</v>
      </c>
      <c r="F92" s="107" t="s">
        <v>288</v>
      </c>
      <c r="G92" s="298">
        <v>54.98</v>
      </c>
      <c r="H92" s="95"/>
    </row>
    <row r="93" spans="1:8" ht="12.75" x14ac:dyDescent="0.2">
      <c r="A93" s="278">
        <v>166</v>
      </c>
      <c r="B93" s="106" t="s">
        <v>367</v>
      </c>
      <c r="C93" s="278">
        <v>1</v>
      </c>
      <c r="D93" s="279">
        <v>2019</v>
      </c>
      <c r="E93" s="298">
        <v>402.6</v>
      </c>
      <c r="F93" s="107" t="s">
        <v>250</v>
      </c>
      <c r="G93" s="298">
        <v>402.6</v>
      </c>
      <c r="H93" s="95"/>
    </row>
    <row r="94" spans="1:8" ht="12.75" x14ac:dyDescent="0.2">
      <c r="A94" s="278" t="s">
        <v>219</v>
      </c>
      <c r="B94" s="106" t="s">
        <v>218</v>
      </c>
      <c r="C94" s="278">
        <v>3</v>
      </c>
      <c r="D94" s="279">
        <v>2019</v>
      </c>
      <c r="E94" s="298">
        <v>702.7</v>
      </c>
      <c r="F94" s="107" t="s">
        <v>357</v>
      </c>
      <c r="G94" s="298">
        <v>702.7</v>
      </c>
      <c r="H94" s="95"/>
    </row>
    <row r="95" spans="1:8" ht="12.75" x14ac:dyDescent="0.2">
      <c r="A95" s="278" t="s">
        <v>217</v>
      </c>
      <c r="B95" s="106" t="s">
        <v>216</v>
      </c>
      <c r="C95" s="278">
        <v>3</v>
      </c>
      <c r="D95" s="279">
        <v>2019</v>
      </c>
      <c r="E95" s="298">
        <v>78</v>
      </c>
      <c r="F95" s="107" t="s">
        <v>250</v>
      </c>
      <c r="G95" s="298">
        <v>78</v>
      </c>
      <c r="H95" s="95"/>
    </row>
    <row r="96" spans="1:8" ht="12.75" x14ac:dyDescent="0.2">
      <c r="A96" s="278" t="s">
        <v>215</v>
      </c>
      <c r="B96" s="106" t="s">
        <v>214</v>
      </c>
      <c r="C96" s="278">
        <v>2</v>
      </c>
      <c r="D96" s="279">
        <v>2019</v>
      </c>
      <c r="E96" s="298">
        <v>32</v>
      </c>
      <c r="F96" s="107" t="s">
        <v>213</v>
      </c>
      <c r="G96" s="298">
        <v>32</v>
      </c>
      <c r="H96" s="95"/>
    </row>
    <row r="97" spans="1:8" ht="12.75" x14ac:dyDescent="0.2">
      <c r="A97" s="278" t="s">
        <v>212</v>
      </c>
      <c r="B97" s="106" t="s">
        <v>211</v>
      </c>
      <c r="C97" s="278">
        <v>1</v>
      </c>
      <c r="D97" s="279">
        <v>2019</v>
      </c>
      <c r="E97" s="298">
        <v>9.9499999999999993</v>
      </c>
      <c r="F97" s="107" t="s">
        <v>209</v>
      </c>
      <c r="G97" s="298">
        <v>9.9499999999999993</v>
      </c>
      <c r="H97" s="95"/>
    </row>
    <row r="98" spans="1:8" ht="12.75" x14ac:dyDescent="0.2">
      <c r="A98" s="278">
        <v>197</v>
      </c>
      <c r="B98" s="106" t="s">
        <v>210</v>
      </c>
      <c r="C98" s="278">
        <v>1</v>
      </c>
      <c r="D98" s="279">
        <v>2019</v>
      </c>
      <c r="E98" s="298">
        <v>19.95</v>
      </c>
      <c r="F98" s="107" t="s">
        <v>209</v>
      </c>
      <c r="G98" s="298">
        <v>19.95</v>
      </c>
      <c r="H98" s="95"/>
    </row>
    <row r="99" spans="1:8" ht="15.75" customHeight="1" thickBot="1" x14ac:dyDescent="0.25">
      <c r="A99" s="194"/>
      <c r="B99" s="317" t="s">
        <v>208</v>
      </c>
      <c r="C99" s="318"/>
      <c r="D99" s="318"/>
      <c r="E99" s="319">
        <f>SUM(E36:E98)</f>
        <v>14760.213700000002</v>
      </c>
      <c r="F99" s="320"/>
      <c r="G99" s="321"/>
      <c r="H99" s="194"/>
    </row>
    <row r="100" spans="1:8" ht="1.5" customHeight="1" x14ac:dyDescent="0.2">
      <c r="A100" s="194"/>
      <c r="B100" s="194"/>
      <c r="C100" s="194"/>
      <c r="D100" s="194"/>
      <c r="E100" s="194"/>
      <c r="F100" s="322"/>
      <c r="G100" s="321"/>
      <c r="H100" s="194"/>
    </row>
    <row r="101" spans="1:8" ht="21.75" customHeight="1" x14ac:dyDescent="0.35">
      <c r="A101" s="323" t="s">
        <v>207</v>
      </c>
      <c r="B101" s="145" t="s">
        <v>206</v>
      </c>
      <c r="C101" s="26"/>
      <c r="D101" s="26"/>
      <c r="E101" s="26"/>
      <c r="F101" s="146"/>
      <c r="G101" s="24"/>
      <c r="H101" s="194"/>
    </row>
    <row r="102" spans="1:8" ht="15.75" customHeight="1" x14ac:dyDescent="0.2">
      <c r="A102" s="194"/>
      <c r="B102" s="324"/>
      <c r="C102" s="194"/>
      <c r="D102" s="194"/>
      <c r="E102" s="321"/>
      <c r="F102" s="358" t="s">
        <v>462</v>
      </c>
      <c r="G102" s="358"/>
      <c r="H102" s="194"/>
    </row>
    <row r="103" spans="1:8" ht="15.75" customHeight="1" x14ac:dyDescent="0.2">
      <c r="A103" s="194"/>
      <c r="B103" s="324" t="s">
        <v>464</v>
      </c>
      <c r="C103" s="194"/>
      <c r="D103" s="194"/>
      <c r="E103" s="24"/>
      <c r="F103" s="326" t="s">
        <v>463</v>
      </c>
      <c r="G103" s="146"/>
      <c r="H103" s="194"/>
    </row>
    <row r="104" spans="1:8" ht="15.75" customHeight="1" x14ac:dyDescent="0.2">
      <c r="A104" s="51"/>
      <c r="B104" s="93"/>
      <c r="C104" s="51"/>
      <c r="D104" s="51"/>
      <c r="E104" s="328" t="s">
        <v>465</v>
      </c>
      <c r="F104" s="329"/>
      <c r="G104" s="18"/>
      <c r="H104" s="18"/>
    </row>
    <row r="105" spans="1:8" ht="15.75" customHeight="1" x14ac:dyDescent="0.2">
      <c r="A105" s="51"/>
      <c r="B105" s="93"/>
      <c r="C105" s="51"/>
      <c r="D105" s="51"/>
      <c r="E105" s="92"/>
      <c r="F105" s="90"/>
      <c r="G105" s="51"/>
      <c r="H105" s="51"/>
    </row>
    <row r="106" spans="1:8" ht="15.75" customHeight="1" x14ac:dyDescent="0.2">
      <c r="A106" s="51"/>
      <c r="B106" s="93"/>
      <c r="C106" s="51"/>
      <c r="D106" s="51"/>
      <c r="E106" s="92"/>
      <c r="F106" s="91"/>
      <c r="G106" s="51"/>
      <c r="H106" s="51"/>
    </row>
    <row r="107" spans="1:8" ht="15.75" customHeight="1" x14ac:dyDescent="0.2">
      <c r="A107" s="51"/>
      <c r="B107" s="93"/>
      <c r="C107" s="51"/>
      <c r="D107" s="51"/>
      <c r="E107" s="92"/>
      <c r="F107" s="91"/>
      <c r="G107" s="51"/>
      <c r="H107" s="51"/>
    </row>
    <row r="108" spans="1:8" ht="15.75" customHeight="1" x14ac:dyDescent="0.2">
      <c r="A108" s="51"/>
      <c r="B108" s="93"/>
      <c r="C108" s="51"/>
      <c r="D108" s="51"/>
      <c r="E108" s="92"/>
      <c r="F108" s="91"/>
      <c r="G108" s="51"/>
      <c r="H108" s="51"/>
    </row>
    <row r="109" spans="1:8" ht="15.75" customHeight="1" x14ac:dyDescent="0.2">
      <c r="A109" s="51"/>
      <c r="B109" s="51"/>
      <c r="C109" s="51"/>
      <c r="D109" s="51"/>
      <c r="E109" s="51"/>
      <c r="F109" s="90"/>
      <c r="G109" s="51"/>
      <c r="H109" s="51"/>
    </row>
    <row r="110" spans="1:8" ht="15.75" customHeight="1" x14ac:dyDescent="0.2">
      <c r="A110" s="51"/>
      <c r="B110" s="51"/>
      <c r="C110" s="51"/>
      <c r="D110" s="51"/>
      <c r="E110" s="51"/>
      <c r="F110" s="90"/>
      <c r="G110" s="51"/>
      <c r="H110" s="51"/>
    </row>
    <row r="111" spans="1:8" ht="15.75" customHeight="1" x14ac:dyDescent="0.2">
      <c r="A111" s="51"/>
      <c r="B111" s="51"/>
      <c r="C111" s="51"/>
      <c r="D111" s="51"/>
      <c r="E111" s="51"/>
      <c r="F111" s="90"/>
      <c r="G111" s="51"/>
      <c r="H111" s="51"/>
    </row>
    <row r="112" spans="1:8" ht="15.75" customHeight="1" x14ac:dyDescent="0.2">
      <c r="A112" s="51"/>
      <c r="B112" s="51"/>
      <c r="C112" s="51"/>
      <c r="D112" s="51"/>
      <c r="E112" s="51"/>
      <c r="F112" s="90"/>
      <c r="G112" s="51"/>
      <c r="H112" s="51"/>
    </row>
    <row r="113" spans="1:8" ht="15.75" customHeight="1" x14ac:dyDescent="0.2">
      <c r="A113" s="51"/>
      <c r="B113" s="51"/>
      <c r="C113" s="51"/>
      <c r="D113" s="51"/>
      <c r="E113" s="51"/>
      <c r="F113" s="90"/>
      <c r="G113" s="51"/>
      <c r="H113" s="51"/>
    </row>
    <row r="114" spans="1:8" ht="15.75" customHeight="1" x14ac:dyDescent="0.2">
      <c r="A114" s="51"/>
      <c r="B114" s="51"/>
      <c r="C114" s="51"/>
      <c r="D114" s="51"/>
      <c r="E114" s="51"/>
      <c r="F114" s="90"/>
      <c r="G114" s="51"/>
      <c r="H114" s="51"/>
    </row>
    <row r="115" spans="1:8" ht="15.75" customHeight="1" x14ac:dyDescent="0.2">
      <c r="A115" s="51"/>
      <c r="B115" s="51"/>
      <c r="C115" s="51"/>
      <c r="D115" s="51"/>
      <c r="E115" s="51"/>
      <c r="F115" s="90"/>
      <c r="G115" s="51"/>
      <c r="H115" s="51"/>
    </row>
    <row r="116" spans="1:8" ht="15.75" customHeight="1" x14ac:dyDescent="0.2">
      <c r="A116" s="51"/>
      <c r="B116" s="51"/>
      <c r="C116" s="51"/>
      <c r="D116" s="51"/>
      <c r="E116" s="51"/>
      <c r="F116" s="90"/>
      <c r="G116" s="51"/>
      <c r="H116" s="51"/>
    </row>
    <row r="117" spans="1:8" ht="15.75" customHeight="1" x14ac:dyDescent="0.2">
      <c r="A117" s="51"/>
      <c r="B117" s="51"/>
      <c r="C117" s="51"/>
      <c r="D117" s="51"/>
      <c r="E117" s="51"/>
      <c r="F117" s="90"/>
      <c r="G117" s="51"/>
      <c r="H117" s="51"/>
    </row>
    <row r="118" spans="1:8" ht="15.75" customHeight="1" x14ac:dyDescent="0.2">
      <c r="A118" s="51"/>
      <c r="B118" s="51"/>
      <c r="C118" s="51"/>
      <c r="D118" s="51"/>
      <c r="E118" s="51"/>
      <c r="F118" s="90"/>
      <c r="G118" s="51"/>
      <c r="H118" s="51"/>
    </row>
    <row r="119" spans="1:8" ht="15.75" customHeight="1" x14ac:dyDescent="0.2">
      <c r="A119" s="51"/>
      <c r="B119" s="51"/>
      <c r="C119" s="51"/>
      <c r="D119" s="51"/>
      <c r="E119" s="51"/>
      <c r="F119" s="90"/>
      <c r="G119" s="51"/>
      <c r="H119" s="51"/>
    </row>
    <row r="120" spans="1:8" ht="15.75" customHeight="1" x14ac:dyDescent="0.2">
      <c r="A120" s="51"/>
      <c r="B120" s="51"/>
      <c r="C120" s="51"/>
      <c r="D120" s="51"/>
      <c r="E120" s="51"/>
      <c r="F120" s="90"/>
      <c r="G120" s="51"/>
      <c r="H120" s="51"/>
    </row>
    <row r="121" spans="1:8" ht="15.75" customHeight="1" x14ac:dyDescent="0.2">
      <c r="A121" s="51"/>
      <c r="B121" s="51"/>
      <c r="C121" s="51"/>
      <c r="D121" s="51"/>
      <c r="E121" s="51"/>
      <c r="F121" s="90"/>
      <c r="G121" s="51"/>
      <c r="H121" s="51"/>
    </row>
    <row r="122" spans="1:8" ht="15.75" customHeight="1" x14ac:dyDescent="0.2">
      <c r="A122" s="51"/>
      <c r="B122" s="51"/>
      <c r="C122" s="51"/>
      <c r="D122" s="51"/>
      <c r="E122" s="51"/>
      <c r="F122" s="90"/>
      <c r="G122" s="51"/>
      <c r="H122" s="51"/>
    </row>
    <row r="123" spans="1:8" ht="15.75" customHeight="1" x14ac:dyDescent="0.2">
      <c r="A123" s="51"/>
      <c r="B123" s="51"/>
      <c r="C123" s="51"/>
      <c r="D123" s="51"/>
      <c r="E123" s="51"/>
      <c r="F123" s="90"/>
      <c r="G123" s="51"/>
      <c r="H123" s="51"/>
    </row>
    <row r="124" spans="1:8" ht="15.75" customHeight="1" x14ac:dyDescent="0.2">
      <c r="A124" s="51"/>
      <c r="B124" s="51"/>
      <c r="C124" s="51"/>
      <c r="D124" s="51"/>
      <c r="E124" s="51"/>
      <c r="F124" s="90"/>
      <c r="G124" s="51"/>
      <c r="H124" s="51"/>
    </row>
    <row r="125" spans="1:8" ht="15.75" customHeight="1" x14ac:dyDescent="0.2">
      <c r="A125" s="51"/>
      <c r="B125" s="51"/>
      <c r="C125" s="51"/>
      <c r="D125" s="51"/>
      <c r="E125" s="51"/>
      <c r="F125" s="90"/>
      <c r="G125" s="51"/>
      <c r="H125" s="51"/>
    </row>
    <row r="126" spans="1:8" ht="15.75" customHeight="1" x14ac:dyDescent="0.2">
      <c r="A126" s="51"/>
      <c r="B126" s="51"/>
      <c r="C126" s="51"/>
      <c r="D126" s="51"/>
      <c r="E126" s="51"/>
      <c r="F126" s="90"/>
      <c r="G126" s="51"/>
      <c r="H126" s="51"/>
    </row>
    <row r="127" spans="1:8" ht="15.75" customHeight="1" x14ac:dyDescent="0.2">
      <c r="A127" s="51"/>
      <c r="B127" s="51"/>
      <c r="C127" s="51"/>
      <c r="D127" s="51"/>
      <c r="E127" s="51"/>
      <c r="F127" s="90"/>
      <c r="G127" s="51"/>
      <c r="H127" s="51"/>
    </row>
    <row r="128" spans="1:8" ht="15.75" customHeight="1" x14ac:dyDescent="0.2">
      <c r="A128" s="51"/>
      <c r="B128" s="51"/>
      <c r="C128" s="51"/>
      <c r="D128" s="51"/>
      <c r="E128" s="51"/>
      <c r="F128" s="90"/>
      <c r="G128" s="51"/>
      <c r="H128" s="51"/>
    </row>
    <row r="129" spans="1:8" ht="15.75" customHeight="1" x14ac:dyDescent="0.2">
      <c r="A129" s="51"/>
      <c r="B129" s="51"/>
      <c r="C129" s="51"/>
      <c r="D129" s="51"/>
      <c r="E129" s="51"/>
      <c r="F129" s="90"/>
      <c r="G129" s="51"/>
      <c r="H129" s="51"/>
    </row>
    <row r="130" spans="1:8" ht="15.75" customHeight="1" x14ac:dyDescent="0.2">
      <c r="A130" s="51"/>
      <c r="B130" s="51"/>
      <c r="C130" s="51"/>
      <c r="D130" s="51"/>
      <c r="E130" s="51"/>
      <c r="F130" s="90"/>
      <c r="G130" s="51"/>
      <c r="H130" s="51"/>
    </row>
    <row r="131" spans="1:8" ht="15.75" customHeight="1" x14ac:dyDescent="0.2">
      <c r="A131" s="51"/>
      <c r="B131" s="51"/>
      <c r="C131" s="51"/>
      <c r="D131" s="51"/>
      <c r="E131" s="51"/>
      <c r="F131" s="90"/>
      <c r="G131" s="51"/>
      <c r="H131" s="51"/>
    </row>
    <row r="132" spans="1:8" ht="15.75" customHeight="1" x14ac:dyDescent="0.2">
      <c r="A132" s="51"/>
      <c r="B132" s="51"/>
      <c r="C132" s="51"/>
      <c r="D132" s="51"/>
      <c r="E132" s="51"/>
      <c r="F132" s="90"/>
      <c r="G132" s="51"/>
      <c r="H132" s="51"/>
    </row>
    <row r="133" spans="1:8" ht="15.75" customHeight="1" x14ac:dyDescent="0.2">
      <c r="A133" s="51"/>
      <c r="B133" s="51"/>
      <c r="C133" s="51"/>
      <c r="D133" s="51"/>
      <c r="E133" s="51"/>
      <c r="F133" s="90"/>
      <c r="G133" s="51"/>
      <c r="H133" s="51"/>
    </row>
    <row r="134" spans="1:8" ht="15.75" customHeight="1" x14ac:dyDescent="0.2">
      <c r="A134" s="51"/>
      <c r="B134" s="51"/>
      <c r="C134" s="51"/>
      <c r="D134" s="51"/>
      <c r="E134" s="51"/>
      <c r="F134" s="90"/>
      <c r="G134" s="51"/>
      <c r="H134" s="51"/>
    </row>
    <row r="135" spans="1:8" ht="15.75" customHeight="1" x14ac:dyDescent="0.2">
      <c r="A135" s="51"/>
      <c r="B135" s="51"/>
      <c r="C135" s="51"/>
      <c r="D135" s="51"/>
      <c r="E135" s="51"/>
      <c r="F135" s="90"/>
      <c r="G135" s="51"/>
      <c r="H135" s="51"/>
    </row>
    <row r="136" spans="1:8" ht="15.75" customHeight="1" x14ac:dyDescent="0.2">
      <c r="A136" s="51"/>
      <c r="B136" s="51"/>
      <c r="C136" s="51"/>
      <c r="D136" s="51"/>
      <c r="E136" s="51"/>
      <c r="F136" s="90"/>
      <c r="G136" s="51"/>
      <c r="H136" s="51"/>
    </row>
    <row r="137" spans="1:8" ht="15.75" customHeight="1" x14ac:dyDescent="0.2">
      <c r="A137" s="51"/>
      <c r="B137" s="51"/>
      <c r="C137" s="51"/>
      <c r="D137" s="51"/>
      <c r="E137" s="51"/>
      <c r="F137" s="90"/>
      <c r="G137" s="51"/>
      <c r="H137" s="51"/>
    </row>
    <row r="138" spans="1:8" ht="15.75" customHeight="1" x14ac:dyDescent="0.2">
      <c r="A138" s="51"/>
      <c r="B138" s="51"/>
      <c r="C138" s="51"/>
      <c r="D138" s="51"/>
      <c r="E138" s="51"/>
      <c r="F138" s="90"/>
      <c r="G138" s="51"/>
      <c r="H138" s="51"/>
    </row>
    <row r="139" spans="1:8" ht="15.75" customHeight="1" x14ac:dyDescent="0.2">
      <c r="A139" s="51"/>
      <c r="B139" s="51"/>
      <c r="C139" s="51"/>
      <c r="D139" s="51"/>
      <c r="E139" s="51"/>
      <c r="F139" s="90"/>
      <c r="G139" s="51"/>
      <c r="H139" s="51"/>
    </row>
    <row r="140" spans="1:8" ht="15.75" customHeight="1" x14ac:dyDescent="0.2">
      <c r="A140" s="51"/>
      <c r="B140" s="51"/>
      <c r="C140" s="51"/>
      <c r="D140" s="51"/>
      <c r="E140" s="51"/>
      <c r="F140" s="90"/>
      <c r="G140" s="51"/>
      <c r="H140" s="51"/>
    </row>
    <row r="141" spans="1:8" ht="15.75" customHeight="1" x14ac:dyDescent="0.2">
      <c r="A141" s="51"/>
      <c r="B141" s="51"/>
      <c r="C141" s="51"/>
      <c r="D141" s="51"/>
      <c r="E141" s="51"/>
      <c r="F141" s="90"/>
      <c r="G141" s="51"/>
      <c r="H141" s="51"/>
    </row>
    <row r="142" spans="1:8" ht="15.75" customHeight="1" x14ac:dyDescent="0.2">
      <c r="A142" s="51"/>
      <c r="B142" s="51"/>
      <c r="C142" s="51"/>
      <c r="D142" s="51"/>
      <c r="E142" s="51"/>
      <c r="F142" s="90"/>
      <c r="G142" s="51"/>
      <c r="H142" s="51"/>
    </row>
    <row r="143" spans="1:8" ht="15.75" customHeight="1" x14ac:dyDescent="0.2">
      <c r="A143" s="51"/>
      <c r="B143" s="51"/>
      <c r="C143" s="51"/>
      <c r="D143" s="51"/>
      <c r="E143" s="51"/>
      <c r="F143" s="90"/>
      <c r="G143" s="51"/>
      <c r="H143" s="51"/>
    </row>
    <row r="144" spans="1:8" ht="15.75" customHeight="1" x14ac:dyDescent="0.2">
      <c r="A144" s="51"/>
      <c r="B144" s="51"/>
      <c r="C144" s="51"/>
      <c r="D144" s="51"/>
      <c r="E144" s="51"/>
      <c r="F144" s="90"/>
      <c r="G144" s="51"/>
      <c r="H144" s="51"/>
    </row>
    <row r="145" spans="1:8" ht="15.75" customHeight="1" x14ac:dyDescent="0.2">
      <c r="A145" s="51"/>
      <c r="B145" s="51"/>
      <c r="C145" s="51"/>
      <c r="D145" s="51"/>
      <c r="E145" s="51"/>
      <c r="F145" s="90"/>
      <c r="G145" s="51"/>
      <c r="H145" s="51"/>
    </row>
    <row r="146" spans="1:8" ht="15.75" customHeight="1" x14ac:dyDescent="0.2">
      <c r="A146" s="51"/>
      <c r="B146" s="51"/>
      <c r="C146" s="51"/>
      <c r="D146" s="51"/>
      <c r="E146" s="51"/>
      <c r="F146" s="90"/>
      <c r="G146" s="51"/>
      <c r="H146" s="51"/>
    </row>
    <row r="147" spans="1:8" ht="15.75" customHeight="1" x14ac:dyDescent="0.2">
      <c r="A147" s="51"/>
      <c r="B147" s="51"/>
      <c r="C147" s="51"/>
      <c r="D147" s="51"/>
      <c r="E147" s="51"/>
      <c r="F147" s="90"/>
      <c r="G147" s="51"/>
      <c r="H147" s="51"/>
    </row>
    <row r="148" spans="1:8" ht="15.75" customHeight="1" x14ac:dyDescent="0.2">
      <c r="A148" s="51"/>
      <c r="B148" s="51"/>
      <c r="C148" s="51"/>
      <c r="D148" s="51"/>
      <c r="E148" s="51"/>
      <c r="F148" s="90"/>
      <c r="G148" s="51"/>
      <c r="H148" s="51"/>
    </row>
    <row r="149" spans="1:8" ht="15.75" customHeight="1" x14ac:dyDescent="0.2">
      <c r="A149" s="51"/>
      <c r="B149" s="51"/>
      <c r="C149" s="51"/>
      <c r="D149" s="51"/>
      <c r="E149" s="51"/>
      <c r="F149" s="90"/>
      <c r="G149" s="51"/>
      <c r="H149" s="51"/>
    </row>
    <row r="150" spans="1:8" ht="15.75" customHeight="1" x14ac:dyDescent="0.2">
      <c r="A150" s="51"/>
      <c r="B150" s="51"/>
      <c r="C150" s="51"/>
      <c r="D150" s="51"/>
      <c r="E150" s="51"/>
      <c r="F150" s="90"/>
      <c r="G150" s="51"/>
      <c r="H150" s="51"/>
    </row>
    <row r="151" spans="1:8" ht="15.75" customHeight="1" x14ac:dyDescent="0.2">
      <c r="A151" s="51"/>
      <c r="B151" s="51"/>
      <c r="C151" s="51"/>
      <c r="D151" s="51"/>
      <c r="E151" s="51"/>
      <c r="F151" s="90"/>
      <c r="G151" s="51"/>
      <c r="H151" s="51"/>
    </row>
    <row r="152" spans="1:8" ht="15.75" customHeight="1" x14ac:dyDescent="0.2">
      <c r="A152" s="51"/>
      <c r="B152" s="51"/>
      <c r="C152" s="51"/>
      <c r="D152" s="51"/>
      <c r="E152" s="51"/>
      <c r="F152" s="90"/>
      <c r="G152" s="51"/>
      <c r="H152" s="51"/>
    </row>
    <row r="153" spans="1:8" ht="15.75" customHeight="1" x14ac:dyDescent="0.2">
      <c r="A153" s="51"/>
      <c r="B153" s="51"/>
      <c r="C153" s="51"/>
      <c r="D153" s="51"/>
      <c r="E153" s="51"/>
      <c r="F153" s="90"/>
      <c r="G153" s="51"/>
      <c r="H153" s="51"/>
    </row>
    <row r="154" spans="1:8" ht="15.75" customHeight="1" x14ac:dyDescent="0.2">
      <c r="A154" s="51"/>
      <c r="B154" s="51"/>
      <c r="C154" s="51"/>
      <c r="D154" s="51"/>
      <c r="E154" s="51"/>
      <c r="F154" s="90"/>
      <c r="G154" s="51"/>
      <c r="H154" s="51"/>
    </row>
    <row r="155" spans="1:8" ht="15.75" customHeight="1" x14ac:dyDescent="0.2">
      <c r="A155" s="51"/>
      <c r="B155" s="51"/>
      <c r="C155" s="51"/>
      <c r="D155" s="51"/>
      <c r="E155" s="51"/>
      <c r="F155" s="90"/>
      <c r="G155" s="51"/>
      <c r="H155" s="51"/>
    </row>
    <row r="156" spans="1:8" ht="15.75" customHeight="1" x14ac:dyDescent="0.2">
      <c r="A156" s="51"/>
      <c r="B156" s="51"/>
      <c r="C156" s="51"/>
      <c r="D156" s="51"/>
      <c r="E156" s="51"/>
      <c r="F156" s="90"/>
      <c r="G156" s="51"/>
      <c r="H156" s="51"/>
    </row>
    <row r="157" spans="1:8" ht="15.75" customHeight="1" x14ac:dyDescent="0.2">
      <c r="A157" s="51"/>
      <c r="B157" s="51"/>
      <c r="C157" s="51"/>
      <c r="D157" s="51"/>
      <c r="E157" s="51"/>
      <c r="F157" s="90"/>
      <c r="G157" s="51"/>
      <c r="H157" s="51"/>
    </row>
    <row r="158" spans="1:8" ht="15.75" customHeight="1" x14ac:dyDescent="0.2">
      <c r="A158" s="51"/>
      <c r="B158" s="51"/>
      <c r="C158" s="51"/>
      <c r="D158" s="51"/>
      <c r="E158" s="51"/>
      <c r="F158" s="90"/>
      <c r="G158" s="51"/>
      <c r="H158" s="51"/>
    </row>
    <row r="159" spans="1:8" ht="15.75" customHeight="1" x14ac:dyDescent="0.2">
      <c r="A159" s="51"/>
      <c r="B159" s="51"/>
      <c r="C159" s="51"/>
      <c r="D159" s="51"/>
      <c r="E159" s="51"/>
      <c r="F159" s="90"/>
      <c r="G159" s="51"/>
      <c r="H159" s="51"/>
    </row>
    <row r="160" spans="1:8" ht="15.75" customHeight="1" x14ac:dyDescent="0.2">
      <c r="A160" s="51"/>
      <c r="B160" s="51"/>
      <c r="C160" s="51"/>
      <c r="D160" s="51"/>
      <c r="E160" s="51"/>
      <c r="F160" s="90"/>
      <c r="G160" s="51"/>
      <c r="H160" s="51"/>
    </row>
    <row r="161" spans="1:8" ht="15.75" customHeight="1" x14ac:dyDescent="0.2">
      <c r="A161" s="51"/>
      <c r="B161" s="51"/>
      <c r="C161" s="51"/>
      <c r="D161" s="51"/>
      <c r="E161" s="51"/>
      <c r="F161" s="90"/>
      <c r="G161" s="51"/>
      <c r="H161" s="51"/>
    </row>
    <row r="162" spans="1:8" ht="15.75" customHeight="1" x14ac:dyDescent="0.2">
      <c r="A162" s="51"/>
      <c r="B162" s="51"/>
      <c r="C162" s="51"/>
      <c r="D162" s="51"/>
      <c r="E162" s="51"/>
      <c r="F162" s="90"/>
      <c r="G162" s="51"/>
      <c r="H162" s="51"/>
    </row>
    <row r="163" spans="1:8" ht="15.75" customHeight="1" x14ac:dyDescent="0.2">
      <c r="A163" s="51"/>
      <c r="B163" s="51"/>
      <c r="C163" s="51"/>
      <c r="D163" s="51"/>
      <c r="E163" s="51"/>
      <c r="F163" s="90"/>
      <c r="G163" s="51"/>
      <c r="H163" s="51"/>
    </row>
    <row r="164" spans="1:8" ht="15.75" customHeight="1" x14ac:dyDescent="0.2">
      <c r="A164" s="51"/>
      <c r="B164" s="51"/>
      <c r="C164" s="51"/>
      <c r="D164" s="51"/>
      <c r="E164" s="51"/>
      <c r="F164" s="90"/>
      <c r="G164" s="51"/>
      <c r="H164" s="51"/>
    </row>
    <row r="165" spans="1:8" ht="15.75" customHeight="1" x14ac:dyDescent="0.2">
      <c r="A165" s="51"/>
      <c r="B165" s="51"/>
      <c r="C165" s="51"/>
      <c r="D165" s="51"/>
      <c r="E165" s="51"/>
      <c r="F165" s="90"/>
      <c r="G165" s="51"/>
      <c r="H165" s="51"/>
    </row>
    <row r="166" spans="1:8" ht="15.75" customHeight="1" x14ac:dyDescent="0.2">
      <c r="A166" s="51"/>
      <c r="B166" s="51"/>
      <c r="C166" s="51"/>
      <c r="D166" s="51"/>
      <c r="E166" s="51"/>
      <c r="F166" s="90"/>
      <c r="G166" s="51"/>
      <c r="H166" s="51"/>
    </row>
    <row r="167" spans="1:8" ht="15.75" customHeight="1" x14ac:dyDescent="0.2">
      <c r="A167" s="51"/>
      <c r="B167" s="51"/>
      <c r="C167" s="51"/>
      <c r="D167" s="51"/>
      <c r="E167" s="51"/>
      <c r="F167" s="90"/>
      <c r="G167" s="51"/>
      <c r="H167" s="51"/>
    </row>
    <row r="168" spans="1:8" ht="15.75" customHeight="1" x14ac:dyDescent="0.2">
      <c r="A168" s="51"/>
      <c r="B168" s="51"/>
      <c r="C168" s="51"/>
      <c r="D168" s="51"/>
      <c r="E168" s="51"/>
      <c r="F168" s="90"/>
      <c r="G168" s="51"/>
      <c r="H168" s="51"/>
    </row>
    <row r="169" spans="1:8" ht="15.75" customHeight="1" x14ac:dyDescent="0.2">
      <c r="A169" s="51"/>
      <c r="B169" s="51"/>
      <c r="C169" s="51"/>
      <c r="D169" s="51"/>
      <c r="E169" s="51"/>
      <c r="F169" s="90"/>
      <c r="G169" s="51"/>
      <c r="H169" s="51"/>
    </row>
    <row r="170" spans="1:8" ht="15.75" customHeight="1" x14ac:dyDescent="0.2">
      <c r="A170" s="51"/>
      <c r="B170" s="51"/>
      <c r="C170" s="51"/>
      <c r="D170" s="51"/>
      <c r="E170" s="51"/>
      <c r="F170" s="90"/>
      <c r="G170" s="51"/>
      <c r="H170" s="51"/>
    </row>
    <row r="171" spans="1:8" ht="15.75" customHeight="1" x14ac:dyDescent="0.2">
      <c r="A171" s="51"/>
      <c r="B171" s="51"/>
      <c r="C171" s="51"/>
      <c r="D171" s="51"/>
      <c r="E171" s="51"/>
      <c r="F171" s="90"/>
      <c r="G171" s="51"/>
      <c r="H171" s="51"/>
    </row>
    <row r="172" spans="1:8" ht="15.75" customHeight="1" x14ac:dyDescent="0.2">
      <c r="A172" s="51"/>
      <c r="B172" s="51"/>
      <c r="C172" s="51"/>
      <c r="D172" s="51"/>
      <c r="E172" s="51"/>
      <c r="F172" s="90"/>
      <c r="G172" s="51"/>
      <c r="H172" s="51"/>
    </row>
    <row r="173" spans="1:8" ht="15.75" customHeight="1" x14ac:dyDescent="0.2">
      <c r="A173" s="51"/>
      <c r="B173" s="51"/>
      <c r="C173" s="51"/>
      <c r="D173" s="51"/>
      <c r="E173" s="51"/>
      <c r="F173" s="90"/>
      <c r="G173" s="51"/>
      <c r="H173" s="51"/>
    </row>
    <row r="174" spans="1:8" ht="15.75" customHeight="1" x14ac:dyDescent="0.2">
      <c r="A174" s="51"/>
      <c r="B174" s="51"/>
      <c r="C174" s="51"/>
      <c r="D174" s="51"/>
      <c r="E174" s="51"/>
      <c r="F174" s="90"/>
      <c r="G174" s="51"/>
      <c r="H174" s="51"/>
    </row>
    <row r="175" spans="1:8" ht="15.75" customHeight="1" x14ac:dyDescent="0.2">
      <c r="A175" s="51"/>
      <c r="B175" s="51"/>
      <c r="C175" s="51"/>
      <c r="D175" s="51"/>
      <c r="E175" s="51"/>
      <c r="F175" s="90"/>
      <c r="G175" s="51"/>
      <c r="H175" s="51"/>
    </row>
    <row r="176" spans="1:8" ht="15.75" customHeight="1" x14ac:dyDescent="0.2">
      <c r="A176" s="51"/>
      <c r="B176" s="51"/>
      <c r="C176" s="51"/>
      <c r="D176" s="51"/>
      <c r="E176" s="51"/>
      <c r="F176" s="90"/>
      <c r="G176" s="51"/>
      <c r="H176" s="51"/>
    </row>
    <row r="177" spans="1:8" ht="15.75" customHeight="1" x14ac:dyDescent="0.2">
      <c r="A177" s="51"/>
      <c r="B177" s="51"/>
      <c r="C177" s="51"/>
      <c r="D177" s="51"/>
      <c r="E177" s="51"/>
      <c r="F177" s="90"/>
      <c r="G177" s="51"/>
      <c r="H177" s="51"/>
    </row>
    <row r="178" spans="1:8" ht="15.75" customHeight="1" x14ac:dyDescent="0.2">
      <c r="A178" s="51"/>
      <c r="B178" s="51"/>
      <c r="C178" s="51"/>
      <c r="D178" s="51"/>
      <c r="E178" s="51"/>
      <c r="F178" s="90"/>
      <c r="G178" s="51"/>
      <c r="H178" s="51"/>
    </row>
    <row r="179" spans="1:8" ht="15.75" customHeight="1" x14ac:dyDescent="0.2">
      <c r="A179" s="51"/>
      <c r="B179" s="51"/>
      <c r="C179" s="51"/>
      <c r="D179" s="51"/>
      <c r="E179" s="51"/>
      <c r="F179" s="90"/>
      <c r="G179" s="51"/>
      <c r="H179" s="51"/>
    </row>
    <row r="180" spans="1:8" ht="15.75" customHeight="1" x14ac:dyDescent="0.2">
      <c r="A180" s="51"/>
      <c r="B180" s="51"/>
      <c r="C180" s="51"/>
      <c r="D180" s="51"/>
      <c r="E180" s="51"/>
      <c r="F180" s="90"/>
      <c r="G180" s="51"/>
      <c r="H180" s="51"/>
    </row>
    <row r="181" spans="1:8" ht="15.75" customHeight="1" x14ac:dyDescent="0.2">
      <c r="A181" s="51"/>
      <c r="B181" s="51"/>
      <c r="C181" s="51"/>
      <c r="D181" s="51"/>
      <c r="E181" s="51"/>
      <c r="F181" s="90"/>
      <c r="G181" s="51"/>
      <c r="H181" s="51"/>
    </row>
    <row r="182" spans="1:8" ht="15.75" customHeight="1" x14ac:dyDescent="0.2">
      <c r="A182" s="51"/>
      <c r="B182" s="51"/>
      <c r="C182" s="51"/>
      <c r="D182" s="51"/>
      <c r="E182" s="51"/>
      <c r="F182" s="90"/>
      <c r="G182" s="51"/>
      <c r="H182" s="51"/>
    </row>
    <row r="183" spans="1:8" ht="15.75" customHeight="1" x14ac:dyDescent="0.2">
      <c r="A183" s="51"/>
      <c r="B183" s="51"/>
      <c r="C183" s="51"/>
      <c r="D183" s="51"/>
      <c r="E183" s="51"/>
      <c r="F183" s="90"/>
      <c r="G183" s="51"/>
      <c r="H183" s="51"/>
    </row>
    <row r="184" spans="1:8" ht="15.75" customHeight="1" x14ac:dyDescent="0.2">
      <c r="A184" s="51"/>
      <c r="B184" s="51"/>
      <c r="C184" s="51"/>
      <c r="D184" s="51"/>
      <c r="E184" s="51"/>
      <c r="F184" s="90"/>
      <c r="G184" s="51"/>
      <c r="H184" s="51"/>
    </row>
    <row r="185" spans="1:8" ht="15.75" customHeight="1" x14ac:dyDescent="0.2">
      <c r="A185" s="51"/>
      <c r="B185" s="51"/>
      <c r="C185" s="51"/>
      <c r="D185" s="51"/>
      <c r="E185" s="51"/>
      <c r="F185" s="90"/>
      <c r="G185" s="51"/>
      <c r="H185" s="51"/>
    </row>
    <row r="186" spans="1:8" ht="15.75" customHeight="1" x14ac:dyDescent="0.2">
      <c r="A186" s="51"/>
      <c r="B186" s="51"/>
      <c r="C186" s="51"/>
      <c r="D186" s="51"/>
      <c r="E186" s="51"/>
      <c r="F186" s="90"/>
      <c r="G186" s="51"/>
      <c r="H186" s="51"/>
    </row>
    <row r="187" spans="1:8" ht="15.75" customHeight="1" x14ac:dyDescent="0.2">
      <c r="A187" s="51"/>
      <c r="B187" s="51"/>
      <c r="C187" s="51"/>
      <c r="D187" s="51"/>
      <c r="E187" s="51"/>
      <c r="F187" s="90"/>
      <c r="G187" s="51"/>
      <c r="H187" s="51"/>
    </row>
    <row r="188" spans="1:8" ht="15.75" customHeight="1" x14ac:dyDescent="0.2">
      <c r="A188" s="51"/>
      <c r="B188" s="51"/>
      <c r="C188" s="51"/>
      <c r="D188" s="51"/>
      <c r="E188" s="51"/>
      <c r="F188" s="90"/>
      <c r="G188" s="51"/>
      <c r="H188" s="51"/>
    </row>
    <row r="189" spans="1:8" ht="15.75" customHeight="1" x14ac:dyDescent="0.2">
      <c r="A189" s="51"/>
      <c r="B189" s="51"/>
      <c r="C189" s="51"/>
      <c r="D189" s="51"/>
      <c r="E189" s="51"/>
      <c r="F189" s="90"/>
      <c r="G189" s="51"/>
      <c r="H189" s="51"/>
    </row>
    <row r="190" spans="1:8" ht="15.75" customHeight="1" x14ac:dyDescent="0.2">
      <c r="A190" s="51"/>
      <c r="B190" s="51"/>
      <c r="C190" s="51"/>
      <c r="D190" s="51"/>
      <c r="E190" s="51"/>
      <c r="F190" s="90"/>
      <c r="G190" s="51"/>
      <c r="H190" s="51"/>
    </row>
    <row r="191" spans="1:8" ht="15.75" customHeight="1" x14ac:dyDescent="0.2">
      <c r="A191" s="51"/>
      <c r="B191" s="51"/>
      <c r="C191" s="51"/>
      <c r="D191" s="51"/>
      <c r="E191" s="51"/>
      <c r="F191" s="90"/>
      <c r="G191" s="51"/>
      <c r="H191" s="51"/>
    </row>
    <row r="192" spans="1:8" ht="15.75" customHeight="1" x14ac:dyDescent="0.2">
      <c r="A192" s="51"/>
      <c r="B192" s="51"/>
      <c r="C192" s="51"/>
      <c r="D192" s="51"/>
      <c r="E192" s="51"/>
      <c r="F192" s="90"/>
      <c r="G192" s="51"/>
      <c r="H192" s="51"/>
    </row>
    <row r="193" spans="1:8" ht="15.75" customHeight="1" x14ac:dyDescent="0.2">
      <c r="A193" s="51"/>
      <c r="B193" s="51"/>
      <c r="C193" s="51"/>
      <c r="D193" s="51"/>
      <c r="E193" s="51"/>
      <c r="F193" s="90"/>
      <c r="G193" s="51"/>
      <c r="H193" s="51"/>
    </row>
    <row r="194" spans="1:8" ht="15.75" customHeight="1" x14ac:dyDescent="0.2">
      <c r="A194" s="51"/>
      <c r="B194" s="51"/>
      <c r="C194" s="51"/>
      <c r="D194" s="51"/>
      <c r="E194" s="51"/>
      <c r="F194" s="90"/>
      <c r="G194" s="51"/>
      <c r="H194" s="51"/>
    </row>
    <row r="195" spans="1:8" ht="15.75" customHeight="1" x14ac:dyDescent="0.2">
      <c r="A195" s="51"/>
      <c r="B195" s="51"/>
      <c r="C195" s="51"/>
      <c r="D195" s="51"/>
      <c r="E195" s="51"/>
      <c r="F195" s="90"/>
      <c r="G195" s="51"/>
      <c r="H195" s="51"/>
    </row>
    <row r="196" spans="1:8" ht="15.75" customHeight="1" x14ac:dyDescent="0.2">
      <c r="A196" s="51"/>
      <c r="B196" s="51"/>
      <c r="C196" s="51"/>
      <c r="D196" s="51"/>
      <c r="E196" s="51"/>
      <c r="F196" s="90"/>
      <c r="G196" s="51"/>
      <c r="H196" s="51"/>
    </row>
    <row r="197" spans="1:8" ht="15.75" customHeight="1" x14ac:dyDescent="0.2">
      <c r="A197" s="51"/>
      <c r="B197" s="51"/>
      <c r="C197" s="51"/>
      <c r="D197" s="51"/>
      <c r="E197" s="51"/>
      <c r="F197" s="90"/>
      <c r="G197" s="51"/>
      <c r="H197" s="51"/>
    </row>
    <row r="198" spans="1:8" ht="15.75" customHeight="1" x14ac:dyDescent="0.2">
      <c r="A198" s="51"/>
      <c r="B198" s="51"/>
      <c r="C198" s="51"/>
      <c r="D198" s="51"/>
      <c r="E198" s="51"/>
      <c r="F198" s="90"/>
      <c r="G198" s="51"/>
      <c r="H198" s="51"/>
    </row>
    <row r="199" spans="1:8" ht="15.75" customHeight="1" x14ac:dyDescent="0.2">
      <c r="A199" s="51"/>
      <c r="B199" s="51"/>
      <c r="C199" s="51"/>
      <c r="D199" s="51"/>
      <c r="E199" s="51"/>
      <c r="F199" s="90"/>
      <c r="G199" s="51"/>
      <c r="H199" s="51"/>
    </row>
    <row r="200" spans="1:8" ht="15.75" customHeight="1" x14ac:dyDescent="0.2">
      <c r="A200" s="51"/>
      <c r="B200" s="51"/>
      <c r="C200" s="51"/>
      <c r="D200" s="51"/>
      <c r="E200" s="51"/>
      <c r="F200" s="90"/>
      <c r="G200" s="51"/>
      <c r="H200" s="51"/>
    </row>
    <row r="201" spans="1:8" ht="15.75" customHeight="1" x14ac:dyDescent="0.2">
      <c r="A201" s="51"/>
      <c r="B201" s="51"/>
      <c r="C201" s="51"/>
      <c r="D201" s="51"/>
      <c r="E201" s="51"/>
      <c r="F201" s="90"/>
      <c r="G201" s="51"/>
      <c r="H201" s="51"/>
    </row>
    <row r="202" spans="1:8" ht="15.75" customHeight="1" x14ac:dyDescent="0.2">
      <c r="A202" s="51"/>
      <c r="B202" s="51"/>
      <c r="C202" s="51"/>
      <c r="D202" s="51"/>
      <c r="E202" s="51"/>
      <c r="F202" s="90"/>
      <c r="G202" s="51"/>
      <c r="H202" s="51"/>
    </row>
    <row r="203" spans="1:8" ht="15.75" customHeight="1" x14ac:dyDescent="0.2">
      <c r="A203" s="51"/>
      <c r="B203" s="51"/>
      <c r="C203" s="51"/>
      <c r="D203" s="51"/>
      <c r="E203" s="51"/>
      <c r="F203" s="90"/>
      <c r="G203" s="51"/>
      <c r="H203" s="51"/>
    </row>
    <row r="204" spans="1:8" ht="15.75" customHeight="1" x14ac:dyDescent="0.2">
      <c r="A204" s="51"/>
      <c r="B204" s="51"/>
      <c r="C204" s="51"/>
      <c r="D204" s="51"/>
      <c r="E204" s="51"/>
      <c r="F204" s="90"/>
      <c r="G204" s="51"/>
      <c r="H204" s="51"/>
    </row>
    <row r="205" spans="1:8" ht="15.75" customHeight="1" x14ac:dyDescent="0.2">
      <c r="A205" s="51"/>
      <c r="B205" s="51"/>
      <c r="C205" s="51"/>
      <c r="D205" s="51"/>
      <c r="E205" s="51"/>
      <c r="F205" s="90"/>
      <c r="G205" s="51"/>
      <c r="H205" s="51"/>
    </row>
    <row r="206" spans="1:8" ht="15.75" customHeight="1" x14ac:dyDescent="0.2">
      <c r="A206" s="51"/>
      <c r="B206" s="51"/>
      <c r="C206" s="51"/>
      <c r="D206" s="51"/>
      <c r="E206" s="51"/>
      <c r="F206" s="90"/>
      <c r="G206" s="51"/>
      <c r="H206" s="51"/>
    </row>
    <row r="207" spans="1:8" ht="15.75" customHeight="1" x14ac:dyDescent="0.2">
      <c r="A207" s="51"/>
      <c r="B207" s="51"/>
      <c r="C207" s="51"/>
      <c r="D207" s="51"/>
      <c r="E207" s="51"/>
      <c r="F207" s="90"/>
      <c r="G207" s="51"/>
      <c r="H207" s="51"/>
    </row>
    <row r="208" spans="1:8" ht="15.75" customHeight="1" x14ac:dyDescent="0.2">
      <c r="A208" s="51"/>
      <c r="B208" s="51"/>
      <c r="C208" s="51"/>
      <c r="D208" s="51"/>
      <c r="E208" s="51"/>
      <c r="F208" s="90"/>
      <c r="G208" s="51"/>
      <c r="H208" s="51"/>
    </row>
    <row r="209" spans="1:8" ht="15.75" customHeight="1" x14ac:dyDescent="0.2">
      <c r="A209" s="51"/>
      <c r="B209" s="51"/>
      <c r="C209" s="51"/>
      <c r="D209" s="51"/>
      <c r="E209" s="51"/>
      <c r="F209" s="90"/>
      <c r="G209" s="51"/>
      <c r="H209" s="51"/>
    </row>
    <row r="210" spans="1:8" ht="15.75" customHeight="1" x14ac:dyDescent="0.2">
      <c r="A210" s="51"/>
      <c r="B210" s="51"/>
      <c r="C210" s="51"/>
      <c r="D210" s="51"/>
      <c r="E210" s="51"/>
      <c r="F210" s="90"/>
      <c r="G210" s="51"/>
      <c r="H210" s="51"/>
    </row>
    <row r="211" spans="1:8" ht="15.75" customHeight="1" x14ac:dyDescent="0.2">
      <c r="A211" s="51"/>
      <c r="B211" s="51"/>
      <c r="C211" s="51"/>
      <c r="D211" s="51"/>
      <c r="E211" s="51"/>
      <c r="F211" s="90"/>
      <c r="G211" s="51"/>
      <c r="H211" s="51"/>
    </row>
    <row r="212" spans="1:8" ht="15.75" customHeight="1" x14ac:dyDescent="0.2">
      <c r="A212" s="51"/>
      <c r="B212" s="51"/>
      <c r="C212" s="51"/>
      <c r="D212" s="51"/>
      <c r="E212" s="51"/>
      <c r="F212" s="90"/>
      <c r="G212" s="51"/>
      <c r="H212" s="51"/>
    </row>
    <row r="213" spans="1:8" ht="15.75" customHeight="1" x14ac:dyDescent="0.2">
      <c r="A213" s="51"/>
      <c r="B213" s="51"/>
      <c r="C213" s="51"/>
      <c r="D213" s="51"/>
      <c r="E213" s="51"/>
      <c r="F213" s="90"/>
      <c r="G213" s="51"/>
      <c r="H213" s="51"/>
    </row>
    <row r="214" spans="1:8" ht="15.75" customHeight="1" x14ac:dyDescent="0.2">
      <c r="A214" s="51"/>
      <c r="B214" s="51"/>
      <c r="C214" s="51"/>
      <c r="D214" s="51"/>
      <c r="E214" s="51"/>
      <c r="F214" s="90"/>
      <c r="G214" s="51"/>
      <c r="H214" s="51"/>
    </row>
    <row r="215" spans="1:8" ht="15.75" customHeight="1" x14ac:dyDescent="0.2">
      <c r="A215" s="51"/>
      <c r="B215" s="51"/>
      <c r="C215" s="51"/>
      <c r="D215" s="51"/>
      <c r="E215" s="51"/>
      <c r="F215" s="90"/>
      <c r="G215" s="51"/>
      <c r="H215" s="51"/>
    </row>
    <row r="216" spans="1:8" ht="15.75" customHeight="1" x14ac:dyDescent="0.2">
      <c r="A216" s="51"/>
      <c r="B216" s="51"/>
      <c r="C216" s="51"/>
      <c r="D216" s="51"/>
      <c r="E216" s="51"/>
      <c r="F216" s="90"/>
      <c r="G216" s="51"/>
      <c r="H216" s="51"/>
    </row>
    <row r="217" spans="1:8" ht="15.75" customHeight="1" x14ac:dyDescent="0.2">
      <c r="A217" s="51"/>
      <c r="B217" s="51"/>
      <c r="C217" s="51"/>
      <c r="D217" s="51"/>
      <c r="E217" s="51"/>
      <c r="F217" s="90"/>
      <c r="G217" s="51"/>
      <c r="H217" s="51"/>
    </row>
    <row r="218" spans="1:8" ht="15.75" customHeight="1" x14ac:dyDescent="0.2">
      <c r="A218" s="51"/>
      <c r="B218" s="51"/>
      <c r="C218" s="51"/>
      <c r="D218" s="51"/>
      <c r="E218" s="51"/>
      <c r="F218" s="90"/>
      <c r="G218" s="51"/>
      <c r="H218" s="51"/>
    </row>
    <row r="219" spans="1:8" ht="15.75" customHeight="1" x14ac:dyDescent="0.2">
      <c r="A219" s="51"/>
      <c r="B219" s="51"/>
      <c r="C219" s="51"/>
      <c r="D219" s="51"/>
      <c r="E219" s="51"/>
      <c r="F219" s="90"/>
      <c r="G219" s="51"/>
      <c r="H219" s="51"/>
    </row>
    <row r="220" spans="1:8" ht="15.75" customHeight="1" x14ac:dyDescent="0.2">
      <c r="A220" s="51"/>
      <c r="B220" s="51"/>
      <c r="C220" s="51"/>
      <c r="D220" s="51"/>
      <c r="E220" s="51"/>
      <c r="F220" s="90"/>
      <c r="G220" s="51"/>
      <c r="H220" s="51"/>
    </row>
    <row r="221" spans="1:8" ht="15.75" customHeight="1" x14ac:dyDescent="0.2">
      <c r="A221" s="51"/>
      <c r="B221" s="51"/>
      <c r="C221" s="51"/>
      <c r="D221" s="51"/>
      <c r="E221" s="51"/>
      <c r="F221" s="90"/>
      <c r="G221" s="51"/>
      <c r="H221" s="51"/>
    </row>
    <row r="222" spans="1:8" ht="15.75" customHeight="1" x14ac:dyDescent="0.2">
      <c r="A222" s="51"/>
      <c r="B222" s="51"/>
      <c r="C222" s="51"/>
      <c r="D222" s="51"/>
      <c r="E222" s="51"/>
      <c r="F222" s="90"/>
      <c r="G222" s="51"/>
      <c r="H222" s="51"/>
    </row>
    <row r="223" spans="1:8" ht="15.75" customHeight="1" x14ac:dyDescent="0.2">
      <c r="A223" s="51"/>
      <c r="B223" s="51"/>
      <c r="C223" s="51"/>
      <c r="D223" s="51"/>
      <c r="E223" s="51"/>
      <c r="F223" s="90"/>
      <c r="G223" s="51"/>
      <c r="H223" s="51"/>
    </row>
    <row r="224" spans="1:8" ht="15.75" customHeight="1" x14ac:dyDescent="0.2">
      <c r="A224" s="51"/>
      <c r="B224" s="51"/>
      <c r="C224" s="51"/>
      <c r="D224" s="51"/>
      <c r="E224" s="51"/>
      <c r="F224" s="90"/>
      <c r="G224" s="51"/>
      <c r="H224" s="51"/>
    </row>
    <row r="225" spans="1:8" ht="15.75" customHeight="1" x14ac:dyDescent="0.2">
      <c r="A225" s="51"/>
      <c r="B225" s="51"/>
      <c r="C225" s="51"/>
      <c r="D225" s="51"/>
      <c r="E225" s="51"/>
      <c r="F225" s="90"/>
      <c r="G225" s="51"/>
      <c r="H225" s="51"/>
    </row>
    <row r="226" spans="1:8" ht="15.75" customHeight="1" x14ac:dyDescent="0.2">
      <c r="A226" s="51"/>
      <c r="B226" s="51"/>
      <c r="C226" s="51"/>
      <c r="D226" s="51"/>
      <c r="E226" s="51"/>
      <c r="F226" s="90"/>
      <c r="G226" s="51"/>
      <c r="H226" s="51"/>
    </row>
    <row r="227" spans="1:8" ht="15.75" customHeight="1" x14ac:dyDescent="0.2">
      <c r="A227" s="51"/>
      <c r="B227" s="51"/>
      <c r="C227" s="51"/>
      <c r="D227" s="51"/>
      <c r="E227" s="51"/>
      <c r="F227" s="90"/>
      <c r="G227" s="51"/>
      <c r="H227" s="51"/>
    </row>
    <row r="228" spans="1:8" ht="15.75" customHeight="1" x14ac:dyDescent="0.2">
      <c r="A228" s="51"/>
      <c r="B228" s="51"/>
      <c r="C228" s="51"/>
      <c r="D228" s="51"/>
      <c r="E228" s="51"/>
      <c r="F228" s="90"/>
      <c r="G228" s="51"/>
      <c r="H228" s="51"/>
    </row>
    <row r="229" spans="1:8" ht="15.75" customHeight="1" x14ac:dyDescent="0.2">
      <c r="A229" s="51"/>
      <c r="B229" s="51"/>
      <c r="C229" s="51"/>
      <c r="D229" s="51"/>
      <c r="E229" s="51"/>
      <c r="F229" s="90"/>
      <c r="G229" s="51"/>
      <c r="H229" s="51"/>
    </row>
    <row r="230" spans="1:8" ht="15.75" customHeight="1" x14ac:dyDescent="0.2">
      <c r="A230" s="51"/>
      <c r="B230" s="51"/>
      <c r="C230" s="51"/>
      <c r="D230" s="51"/>
      <c r="E230" s="51"/>
      <c r="F230" s="90"/>
      <c r="G230" s="51"/>
      <c r="H230" s="51"/>
    </row>
    <row r="231" spans="1:8" ht="15.75" customHeight="1" x14ac:dyDescent="0.2">
      <c r="A231" s="51"/>
      <c r="B231" s="51"/>
      <c r="C231" s="51"/>
      <c r="D231" s="51"/>
      <c r="E231" s="51"/>
      <c r="F231" s="90"/>
      <c r="G231" s="51"/>
      <c r="H231" s="51"/>
    </row>
    <row r="232" spans="1:8" ht="15.75" customHeight="1" x14ac:dyDescent="0.2">
      <c r="A232" s="51"/>
      <c r="B232" s="51"/>
      <c r="C232" s="51"/>
      <c r="D232" s="51"/>
      <c r="E232" s="51"/>
      <c r="F232" s="90"/>
      <c r="G232" s="51"/>
      <c r="H232" s="51"/>
    </row>
    <row r="233" spans="1:8" ht="15.75" customHeight="1" x14ac:dyDescent="0.2">
      <c r="A233" s="51"/>
      <c r="B233" s="51"/>
      <c r="C233" s="51"/>
      <c r="D233" s="51"/>
      <c r="E233" s="51"/>
      <c r="F233" s="90"/>
      <c r="G233" s="51"/>
      <c r="H233" s="51"/>
    </row>
    <row r="234" spans="1:8" ht="15.75" customHeight="1" x14ac:dyDescent="0.2">
      <c r="A234" s="51"/>
      <c r="B234" s="51"/>
      <c r="C234" s="51"/>
      <c r="D234" s="51"/>
      <c r="E234" s="51"/>
      <c r="F234" s="90"/>
      <c r="G234" s="51"/>
      <c r="H234" s="51"/>
    </row>
    <row r="235" spans="1:8" ht="15.75" customHeight="1" x14ac:dyDescent="0.2">
      <c r="A235" s="51"/>
      <c r="B235" s="51"/>
      <c r="C235" s="51"/>
      <c r="D235" s="51"/>
      <c r="E235" s="51"/>
      <c r="F235" s="90"/>
      <c r="G235" s="51"/>
      <c r="H235" s="51"/>
    </row>
    <row r="236" spans="1:8" ht="15.75" customHeight="1" x14ac:dyDescent="0.2">
      <c r="A236" s="51"/>
      <c r="B236" s="51"/>
      <c r="C236" s="51"/>
      <c r="D236" s="51"/>
      <c r="E236" s="51"/>
      <c r="F236" s="90"/>
      <c r="G236" s="51"/>
      <c r="H236" s="51"/>
    </row>
    <row r="237" spans="1:8" ht="15.75" customHeight="1" x14ac:dyDescent="0.2">
      <c r="A237" s="51"/>
      <c r="B237" s="51"/>
      <c r="C237" s="51"/>
      <c r="D237" s="51"/>
      <c r="E237" s="51"/>
      <c r="F237" s="90"/>
      <c r="G237" s="51"/>
      <c r="H237" s="51"/>
    </row>
    <row r="238" spans="1:8" ht="15.75" customHeight="1" x14ac:dyDescent="0.2">
      <c r="A238" s="51"/>
      <c r="B238" s="51"/>
      <c r="C238" s="51"/>
      <c r="D238" s="51"/>
      <c r="E238" s="51"/>
      <c r="F238" s="90"/>
      <c r="G238" s="51"/>
      <c r="H238" s="51"/>
    </row>
    <row r="239" spans="1:8" ht="15.75" customHeight="1" x14ac:dyDescent="0.2">
      <c r="A239" s="51"/>
      <c r="B239" s="51"/>
      <c r="C239" s="51"/>
      <c r="D239" s="51"/>
      <c r="E239" s="51"/>
      <c r="F239" s="90"/>
      <c r="G239" s="51"/>
      <c r="H239" s="51"/>
    </row>
    <row r="240" spans="1:8" ht="15.75" customHeight="1" x14ac:dyDescent="0.2">
      <c r="A240" s="51"/>
      <c r="B240" s="51"/>
      <c r="C240" s="51"/>
      <c r="D240" s="51"/>
      <c r="E240" s="51"/>
      <c r="F240" s="90"/>
      <c r="G240" s="51"/>
      <c r="H240" s="51"/>
    </row>
    <row r="241" spans="1:8" ht="15.75" customHeight="1" x14ac:dyDescent="0.2">
      <c r="A241" s="51"/>
      <c r="B241" s="51"/>
      <c r="C241" s="51"/>
      <c r="D241" s="51"/>
      <c r="E241" s="51"/>
      <c r="F241" s="90"/>
      <c r="G241" s="51"/>
      <c r="H241" s="51"/>
    </row>
    <row r="242" spans="1:8" ht="15.75" customHeight="1" x14ac:dyDescent="0.2">
      <c r="A242" s="51"/>
      <c r="B242" s="51"/>
      <c r="C242" s="51"/>
      <c r="D242" s="51"/>
      <c r="E242" s="51"/>
      <c r="F242" s="90"/>
      <c r="G242" s="51"/>
      <c r="H242" s="51"/>
    </row>
    <row r="243" spans="1:8" ht="15.75" customHeight="1" x14ac:dyDescent="0.2">
      <c r="A243" s="51"/>
      <c r="B243" s="51"/>
      <c r="C243" s="51"/>
      <c r="D243" s="51"/>
      <c r="E243" s="51"/>
      <c r="F243" s="90"/>
      <c r="G243" s="51"/>
      <c r="H243" s="51"/>
    </row>
    <row r="244" spans="1:8" ht="15.75" customHeight="1" x14ac:dyDescent="0.2">
      <c r="A244" s="51"/>
      <c r="B244" s="51"/>
      <c r="C244" s="51"/>
      <c r="D244" s="51"/>
      <c r="E244" s="51"/>
      <c r="F244" s="90"/>
      <c r="G244" s="51"/>
      <c r="H244" s="51"/>
    </row>
    <row r="245" spans="1:8" ht="15.75" customHeight="1" x14ac:dyDescent="0.2">
      <c r="A245" s="51"/>
      <c r="B245" s="51"/>
      <c r="C245" s="51"/>
      <c r="D245" s="51"/>
      <c r="E245" s="51"/>
      <c r="F245" s="90"/>
      <c r="G245" s="51"/>
      <c r="H245" s="51"/>
    </row>
    <row r="246" spans="1:8" ht="15.75" customHeight="1" x14ac:dyDescent="0.2">
      <c r="A246" s="51"/>
      <c r="B246" s="51"/>
      <c r="C246" s="51"/>
      <c r="D246" s="51"/>
      <c r="E246" s="51"/>
      <c r="F246" s="90"/>
      <c r="G246" s="51"/>
      <c r="H246" s="51"/>
    </row>
    <row r="247" spans="1:8" ht="15.75" customHeight="1" x14ac:dyDescent="0.2">
      <c r="A247" s="51"/>
      <c r="B247" s="51"/>
      <c r="C247" s="51"/>
      <c r="D247" s="51"/>
      <c r="E247" s="51"/>
      <c r="F247" s="90"/>
      <c r="G247" s="51"/>
      <c r="H247" s="51"/>
    </row>
    <row r="248" spans="1:8" ht="15.75" customHeight="1" x14ac:dyDescent="0.2">
      <c r="A248" s="51"/>
      <c r="B248" s="51"/>
      <c r="C248" s="51"/>
      <c r="D248" s="51"/>
      <c r="E248" s="51"/>
      <c r="F248" s="90"/>
      <c r="G248" s="51"/>
      <c r="H248" s="51"/>
    </row>
    <row r="249" spans="1:8" ht="15.75" customHeight="1" x14ac:dyDescent="0.2">
      <c r="A249" s="51"/>
      <c r="B249" s="51"/>
      <c r="C249" s="51"/>
      <c r="D249" s="51"/>
      <c r="E249" s="51"/>
      <c r="F249" s="90"/>
      <c r="G249" s="51"/>
      <c r="H249" s="51"/>
    </row>
    <row r="250" spans="1:8" ht="15.75" customHeight="1" x14ac:dyDescent="0.2">
      <c r="A250" s="51"/>
      <c r="B250" s="51"/>
      <c r="C250" s="51"/>
      <c r="D250" s="51"/>
      <c r="E250" s="51"/>
      <c r="F250" s="90"/>
      <c r="G250" s="51"/>
      <c r="H250" s="51"/>
    </row>
    <row r="251" spans="1:8" ht="15.75" customHeight="1" x14ac:dyDescent="0.2">
      <c r="A251" s="51"/>
      <c r="B251" s="51"/>
      <c r="C251" s="51"/>
      <c r="D251" s="51"/>
      <c r="E251" s="51"/>
      <c r="F251" s="90"/>
      <c r="G251" s="51"/>
      <c r="H251" s="51"/>
    </row>
    <row r="252" spans="1:8" ht="15.75" customHeight="1" x14ac:dyDescent="0.2">
      <c r="A252" s="51"/>
      <c r="B252" s="51"/>
      <c r="C252" s="51"/>
      <c r="D252" s="51"/>
      <c r="E252" s="51"/>
      <c r="F252" s="90"/>
      <c r="G252" s="51"/>
      <c r="H252" s="51"/>
    </row>
    <row r="253" spans="1:8" ht="15.75" customHeight="1" x14ac:dyDescent="0.2">
      <c r="A253" s="51"/>
      <c r="B253" s="51"/>
      <c r="C253" s="51"/>
      <c r="D253" s="51"/>
      <c r="E253" s="51"/>
      <c r="F253" s="90"/>
      <c r="G253" s="51"/>
      <c r="H253" s="51"/>
    </row>
    <row r="254" spans="1:8" ht="15.75" customHeight="1" x14ac:dyDescent="0.2">
      <c r="A254" s="51"/>
      <c r="B254" s="51"/>
      <c r="C254" s="51"/>
      <c r="D254" s="51"/>
      <c r="E254" s="51"/>
      <c r="F254" s="90"/>
      <c r="G254" s="51"/>
      <c r="H254" s="51"/>
    </row>
    <row r="255" spans="1:8" ht="15.75" customHeight="1" x14ac:dyDescent="0.2">
      <c r="A255" s="51"/>
      <c r="B255" s="51"/>
      <c r="C255" s="51"/>
      <c r="D255" s="51"/>
      <c r="E255" s="51"/>
      <c r="F255" s="90"/>
      <c r="G255" s="51"/>
      <c r="H255" s="51"/>
    </row>
    <row r="256" spans="1:8" ht="15.75" customHeight="1" x14ac:dyDescent="0.2">
      <c r="A256" s="51"/>
      <c r="B256" s="51"/>
      <c r="C256" s="51"/>
      <c r="D256" s="51"/>
      <c r="E256" s="51"/>
      <c r="F256" s="90"/>
      <c r="G256" s="51"/>
      <c r="H256" s="51"/>
    </row>
    <row r="257" spans="1:8" ht="15.75" customHeight="1" x14ac:dyDescent="0.2">
      <c r="A257" s="51"/>
      <c r="B257" s="51"/>
      <c r="C257" s="51"/>
      <c r="D257" s="51"/>
      <c r="E257" s="51"/>
      <c r="F257" s="90"/>
      <c r="G257" s="51"/>
      <c r="H257" s="51"/>
    </row>
    <row r="258" spans="1:8" ht="15.75" customHeight="1" x14ac:dyDescent="0.2">
      <c r="A258" s="51"/>
      <c r="B258" s="51"/>
      <c r="C258" s="51"/>
      <c r="D258" s="51"/>
      <c r="E258" s="51"/>
      <c r="F258" s="90"/>
      <c r="G258" s="51"/>
      <c r="H258" s="51"/>
    </row>
    <row r="259" spans="1:8" ht="15.75" customHeight="1" x14ac:dyDescent="0.2">
      <c r="A259" s="51"/>
      <c r="B259" s="51"/>
      <c r="C259" s="51"/>
      <c r="D259" s="51"/>
      <c r="E259" s="51"/>
      <c r="F259" s="90"/>
      <c r="G259" s="51"/>
      <c r="H259" s="51"/>
    </row>
    <row r="260" spans="1:8" ht="15.75" customHeight="1" x14ac:dyDescent="0.2">
      <c r="A260" s="51"/>
      <c r="B260" s="51"/>
      <c r="C260" s="51"/>
      <c r="D260" s="51"/>
      <c r="E260" s="51"/>
      <c r="F260" s="90"/>
      <c r="G260" s="51"/>
      <c r="H260" s="51"/>
    </row>
    <row r="261" spans="1:8" ht="15.75" customHeight="1" x14ac:dyDescent="0.2">
      <c r="A261" s="51"/>
      <c r="B261" s="51"/>
      <c r="C261" s="51"/>
      <c r="D261" s="51"/>
      <c r="E261" s="51"/>
      <c r="F261" s="90"/>
      <c r="G261" s="51"/>
      <c r="H261" s="51"/>
    </row>
    <row r="262" spans="1:8" ht="15.75" customHeight="1" x14ac:dyDescent="0.2">
      <c r="A262" s="51"/>
      <c r="B262" s="51"/>
      <c r="C262" s="51"/>
      <c r="D262" s="51"/>
      <c r="E262" s="51"/>
      <c r="F262" s="90"/>
      <c r="G262" s="51"/>
      <c r="H262" s="51"/>
    </row>
    <row r="263" spans="1:8" ht="15.75" customHeight="1" x14ac:dyDescent="0.2">
      <c r="A263" s="51"/>
      <c r="B263" s="51"/>
      <c r="C263" s="51"/>
      <c r="D263" s="51"/>
      <c r="E263" s="51"/>
      <c r="F263" s="90"/>
      <c r="G263" s="51"/>
      <c r="H263" s="51"/>
    </row>
    <row r="264" spans="1:8" ht="15.75" customHeight="1" x14ac:dyDescent="0.2">
      <c r="A264" s="51"/>
      <c r="B264" s="51"/>
      <c r="C264" s="51"/>
      <c r="D264" s="51"/>
      <c r="E264" s="51"/>
      <c r="F264" s="90"/>
      <c r="G264" s="51"/>
      <c r="H264" s="51"/>
    </row>
    <row r="265" spans="1:8" ht="15.75" customHeight="1" x14ac:dyDescent="0.2">
      <c r="A265" s="51"/>
      <c r="B265" s="51"/>
      <c r="C265" s="51"/>
      <c r="D265" s="51"/>
      <c r="E265" s="51"/>
      <c r="F265" s="90"/>
      <c r="G265" s="51"/>
      <c r="H265" s="51"/>
    </row>
    <row r="266" spans="1:8" ht="15.75" customHeight="1" x14ac:dyDescent="0.2">
      <c r="A266" s="51"/>
      <c r="B266" s="51"/>
      <c r="C266" s="51"/>
      <c r="D266" s="51"/>
      <c r="E266" s="51"/>
      <c r="F266" s="90"/>
      <c r="G266" s="51"/>
      <c r="H266" s="51"/>
    </row>
    <row r="267" spans="1:8" ht="15.75" customHeight="1" x14ac:dyDescent="0.2">
      <c r="A267" s="51"/>
      <c r="B267" s="51"/>
      <c r="C267" s="51"/>
      <c r="D267" s="51"/>
      <c r="E267" s="51"/>
      <c r="F267" s="90"/>
      <c r="G267" s="51"/>
      <c r="H267" s="51"/>
    </row>
    <row r="268" spans="1:8" ht="15.75" customHeight="1" x14ac:dyDescent="0.2">
      <c r="A268" s="51"/>
      <c r="B268" s="51"/>
      <c r="C268" s="51"/>
      <c r="D268" s="51"/>
      <c r="E268" s="51"/>
      <c r="F268" s="90"/>
      <c r="G268" s="51"/>
      <c r="H268" s="51"/>
    </row>
    <row r="269" spans="1:8" ht="15.75" customHeight="1" x14ac:dyDescent="0.2">
      <c r="A269" s="51"/>
      <c r="B269" s="51"/>
      <c r="C269" s="51"/>
      <c r="D269" s="51"/>
      <c r="E269" s="51"/>
      <c r="F269" s="90"/>
      <c r="G269" s="51"/>
      <c r="H269" s="51"/>
    </row>
    <row r="270" spans="1:8" ht="15.75" customHeight="1" x14ac:dyDescent="0.2">
      <c r="A270" s="51"/>
      <c r="B270" s="51"/>
      <c r="C270" s="51"/>
      <c r="D270" s="51"/>
      <c r="E270" s="51"/>
      <c r="F270" s="90"/>
      <c r="G270" s="51"/>
      <c r="H270" s="51"/>
    </row>
    <row r="271" spans="1:8" ht="15.75" customHeight="1" x14ac:dyDescent="0.2">
      <c r="A271" s="51"/>
      <c r="B271" s="51"/>
      <c r="C271" s="51"/>
      <c r="D271" s="51"/>
      <c r="E271" s="51"/>
      <c r="F271" s="90"/>
      <c r="G271" s="51"/>
      <c r="H271" s="51"/>
    </row>
    <row r="272" spans="1:8" ht="15.75" customHeight="1" x14ac:dyDescent="0.2">
      <c r="A272" s="51"/>
      <c r="B272" s="51"/>
      <c r="C272" s="51"/>
      <c r="D272" s="51"/>
      <c r="E272" s="51"/>
      <c r="F272" s="90"/>
      <c r="G272" s="51"/>
      <c r="H272" s="51"/>
    </row>
    <row r="273" spans="1:8" ht="15.75" customHeight="1" x14ac:dyDescent="0.2">
      <c r="A273" s="51"/>
      <c r="B273" s="51"/>
      <c r="C273" s="51"/>
      <c r="D273" s="51"/>
      <c r="E273" s="51"/>
      <c r="F273" s="90"/>
      <c r="G273" s="51"/>
      <c r="H273" s="51"/>
    </row>
    <row r="274" spans="1:8" ht="15.75" customHeight="1" x14ac:dyDescent="0.2">
      <c r="A274" s="51"/>
      <c r="B274" s="51"/>
      <c r="C274" s="51"/>
      <c r="D274" s="51"/>
      <c r="E274" s="51"/>
      <c r="F274" s="90"/>
      <c r="G274" s="51"/>
      <c r="H274" s="51"/>
    </row>
    <row r="275" spans="1:8" ht="15.75" customHeight="1" x14ac:dyDescent="0.2">
      <c r="A275" s="51"/>
      <c r="B275" s="51"/>
      <c r="C275" s="51"/>
      <c r="D275" s="51"/>
      <c r="E275" s="51"/>
      <c r="F275" s="90"/>
      <c r="G275" s="51"/>
      <c r="H275" s="51"/>
    </row>
    <row r="276" spans="1:8" ht="15.75" customHeight="1" x14ac:dyDescent="0.2">
      <c r="A276" s="51"/>
      <c r="B276" s="51"/>
      <c r="C276" s="51"/>
      <c r="D276" s="51"/>
      <c r="E276" s="51"/>
      <c r="F276" s="90"/>
      <c r="G276" s="51"/>
      <c r="H276" s="51"/>
    </row>
    <row r="277" spans="1:8" ht="15.75" customHeight="1" x14ac:dyDescent="0.2">
      <c r="A277" s="51"/>
      <c r="B277" s="51"/>
      <c r="C277" s="51"/>
      <c r="D277" s="51"/>
      <c r="E277" s="51"/>
      <c r="F277" s="90"/>
      <c r="G277" s="51"/>
      <c r="H277" s="51"/>
    </row>
    <row r="278" spans="1:8" ht="15.75" customHeight="1" x14ac:dyDescent="0.2">
      <c r="A278" s="51"/>
      <c r="B278" s="51"/>
      <c r="C278" s="51"/>
      <c r="D278" s="51"/>
      <c r="E278" s="51"/>
      <c r="F278" s="90"/>
      <c r="G278" s="51"/>
      <c r="H278" s="51"/>
    </row>
    <row r="279" spans="1:8" ht="15.75" customHeight="1" x14ac:dyDescent="0.2">
      <c r="A279" s="51"/>
      <c r="B279" s="51"/>
      <c r="C279" s="51"/>
      <c r="D279" s="51"/>
      <c r="E279" s="51"/>
      <c r="F279" s="90"/>
      <c r="G279" s="51"/>
      <c r="H279" s="51"/>
    </row>
    <row r="280" spans="1:8" ht="15.75" customHeight="1" x14ac:dyDescent="0.2">
      <c r="A280" s="51"/>
      <c r="B280" s="51"/>
      <c r="C280" s="51"/>
      <c r="D280" s="51"/>
      <c r="E280" s="51"/>
      <c r="F280" s="90"/>
      <c r="G280" s="51"/>
      <c r="H280" s="51"/>
    </row>
    <row r="281" spans="1:8" ht="15.75" customHeight="1" x14ac:dyDescent="0.2">
      <c r="A281" s="51"/>
      <c r="B281" s="51"/>
      <c r="C281" s="51"/>
      <c r="D281" s="51"/>
      <c r="E281" s="51"/>
      <c r="F281" s="90"/>
      <c r="G281" s="51"/>
      <c r="H281" s="51"/>
    </row>
    <row r="282" spans="1:8" ht="15.75" customHeight="1" x14ac:dyDescent="0.2">
      <c r="A282" s="51"/>
      <c r="B282" s="51"/>
      <c r="C282" s="51"/>
      <c r="D282" s="51"/>
      <c r="E282" s="51"/>
      <c r="F282" s="90"/>
      <c r="G282" s="51"/>
      <c r="H282" s="51"/>
    </row>
    <row r="283" spans="1:8" ht="15.75" customHeight="1" x14ac:dyDescent="0.2">
      <c r="A283" s="51"/>
      <c r="B283" s="51"/>
      <c r="C283" s="51"/>
      <c r="D283" s="51"/>
      <c r="E283" s="51"/>
      <c r="F283" s="90"/>
      <c r="G283" s="51"/>
      <c r="H283" s="51"/>
    </row>
    <row r="284" spans="1:8" ht="15.75" customHeight="1" x14ac:dyDescent="0.2">
      <c r="A284" s="51"/>
      <c r="B284" s="51"/>
      <c r="C284" s="51"/>
      <c r="D284" s="51"/>
      <c r="E284" s="51"/>
      <c r="F284" s="90"/>
      <c r="G284" s="51"/>
      <c r="H284" s="51"/>
    </row>
    <row r="285" spans="1:8" ht="15.75" customHeight="1" x14ac:dyDescent="0.2">
      <c r="A285" s="51"/>
      <c r="B285" s="51"/>
      <c r="C285" s="51"/>
      <c r="D285" s="51"/>
      <c r="E285" s="51"/>
      <c r="F285" s="90"/>
      <c r="G285" s="51"/>
      <c r="H285" s="51"/>
    </row>
    <row r="286" spans="1:8" ht="15.75" customHeight="1" x14ac:dyDescent="0.2">
      <c r="A286" s="51"/>
      <c r="B286" s="51"/>
      <c r="C286" s="51"/>
      <c r="D286" s="51"/>
      <c r="E286" s="51"/>
      <c r="F286" s="90"/>
      <c r="G286" s="51"/>
      <c r="H286" s="51"/>
    </row>
    <row r="287" spans="1:8" ht="15.75" customHeight="1" x14ac:dyDescent="0.2">
      <c r="A287" s="51"/>
      <c r="B287" s="51"/>
      <c r="C287" s="51"/>
      <c r="D287" s="51"/>
      <c r="E287" s="51"/>
      <c r="F287" s="90"/>
      <c r="G287" s="51"/>
      <c r="H287" s="51"/>
    </row>
    <row r="288" spans="1:8" ht="15.75" customHeight="1" x14ac:dyDescent="0.2">
      <c r="A288" s="51"/>
      <c r="B288" s="51"/>
      <c r="C288" s="51"/>
      <c r="D288" s="51"/>
      <c r="E288" s="51"/>
      <c r="F288" s="90"/>
      <c r="G288" s="51"/>
      <c r="H288" s="51"/>
    </row>
    <row r="289" spans="1:8" ht="15.75" customHeight="1" x14ac:dyDescent="0.2">
      <c r="A289" s="51"/>
      <c r="B289" s="51"/>
      <c r="C289" s="51"/>
      <c r="D289" s="51"/>
      <c r="E289" s="51"/>
      <c r="F289" s="90"/>
      <c r="G289" s="51"/>
      <c r="H289" s="51"/>
    </row>
    <row r="290" spans="1:8" ht="15.75" customHeight="1" x14ac:dyDescent="0.2">
      <c r="A290" s="51"/>
      <c r="B290" s="51"/>
      <c r="C290" s="51"/>
      <c r="D290" s="51"/>
      <c r="E290" s="51"/>
      <c r="F290" s="90"/>
      <c r="G290" s="51"/>
      <c r="H290" s="51"/>
    </row>
    <row r="291" spans="1:8" ht="15.75" customHeight="1" x14ac:dyDescent="0.2">
      <c r="A291" s="51"/>
      <c r="B291" s="51"/>
      <c r="C291" s="51"/>
      <c r="D291" s="51"/>
      <c r="E291" s="51"/>
      <c r="F291" s="90"/>
      <c r="G291" s="51"/>
      <c r="H291" s="51"/>
    </row>
    <row r="292" spans="1:8" ht="15.75" customHeight="1" x14ac:dyDescent="0.2">
      <c r="A292" s="51"/>
      <c r="B292" s="51"/>
      <c r="C292" s="51"/>
      <c r="D292" s="51"/>
      <c r="E292" s="51"/>
      <c r="F292" s="90"/>
      <c r="G292" s="51"/>
      <c r="H292" s="51"/>
    </row>
    <row r="293" spans="1:8" ht="15.75" customHeight="1" x14ac:dyDescent="0.2">
      <c r="A293" s="51"/>
      <c r="B293" s="51"/>
      <c r="C293" s="51"/>
      <c r="D293" s="51"/>
      <c r="E293" s="51"/>
      <c r="F293" s="90"/>
      <c r="G293" s="51"/>
      <c r="H293" s="51"/>
    </row>
    <row r="294" spans="1:8" ht="15.75" customHeight="1" x14ac:dyDescent="0.2">
      <c r="A294" s="51"/>
      <c r="B294" s="51"/>
      <c r="C294" s="51"/>
      <c r="D294" s="51"/>
      <c r="E294" s="51"/>
      <c r="F294" s="90"/>
      <c r="G294" s="51"/>
      <c r="H294" s="51"/>
    </row>
    <row r="295" spans="1:8" ht="15.75" customHeight="1" x14ac:dyDescent="0.2">
      <c r="A295" s="51"/>
      <c r="B295" s="51"/>
      <c r="C295" s="51"/>
      <c r="D295" s="51"/>
      <c r="E295" s="51"/>
      <c r="F295" s="90"/>
      <c r="G295" s="51"/>
      <c r="H295" s="51"/>
    </row>
    <row r="296" spans="1:8" ht="15.75" customHeight="1" x14ac:dyDescent="0.2">
      <c r="A296" s="51"/>
      <c r="B296" s="51"/>
      <c r="C296" s="51"/>
      <c r="D296" s="51"/>
      <c r="E296" s="51"/>
      <c r="F296" s="90"/>
      <c r="G296" s="51"/>
      <c r="H296" s="51"/>
    </row>
    <row r="297" spans="1:8" ht="15.75" customHeight="1" x14ac:dyDescent="0.2">
      <c r="A297" s="51"/>
      <c r="B297" s="51"/>
      <c r="C297" s="51"/>
      <c r="D297" s="51"/>
      <c r="E297" s="51"/>
      <c r="F297" s="90"/>
      <c r="G297" s="51"/>
      <c r="H297" s="51"/>
    </row>
    <row r="298" spans="1:8" ht="15.75" customHeight="1" x14ac:dyDescent="0.2">
      <c r="A298" s="51"/>
      <c r="B298" s="51"/>
      <c r="C298" s="51"/>
      <c r="D298" s="51"/>
      <c r="E298" s="51"/>
      <c r="F298" s="90"/>
      <c r="G298" s="51"/>
      <c r="H298" s="51"/>
    </row>
    <row r="299" spans="1:8" ht="15.75" customHeight="1" x14ac:dyDescent="0.2">
      <c r="A299" s="51"/>
      <c r="B299" s="51"/>
      <c r="C299" s="51"/>
      <c r="D299" s="51"/>
      <c r="E299" s="51"/>
      <c r="F299" s="90"/>
      <c r="G299" s="51"/>
      <c r="H299" s="51"/>
    </row>
    <row r="300" spans="1:8" ht="15.75" customHeight="1" x14ac:dyDescent="0.2">
      <c r="A300" s="51"/>
      <c r="B300" s="51"/>
      <c r="C300" s="51"/>
      <c r="D300" s="51"/>
      <c r="E300" s="51"/>
      <c r="F300" s="90"/>
      <c r="G300" s="51"/>
      <c r="H300" s="51"/>
    </row>
    <row r="301" spans="1:8" ht="15.75" customHeight="1" x14ac:dyDescent="0.2">
      <c r="A301" s="51"/>
      <c r="B301" s="51"/>
      <c r="C301" s="51"/>
      <c r="D301" s="51"/>
      <c r="E301" s="51"/>
      <c r="F301" s="90"/>
      <c r="G301" s="51"/>
      <c r="H301" s="51"/>
    </row>
    <row r="302" spans="1:8" ht="15.75" customHeight="1" x14ac:dyDescent="0.2">
      <c r="A302" s="51"/>
      <c r="B302" s="51"/>
      <c r="C302" s="51"/>
      <c r="D302" s="51"/>
      <c r="E302" s="51"/>
      <c r="F302" s="90"/>
      <c r="G302" s="51"/>
      <c r="H302" s="51"/>
    </row>
    <row r="303" spans="1:8" ht="15.75" customHeight="1" x14ac:dyDescent="0.2">
      <c r="A303" s="51"/>
      <c r="B303" s="51"/>
      <c r="C303" s="51"/>
      <c r="D303" s="51"/>
      <c r="E303" s="51"/>
      <c r="F303" s="90"/>
      <c r="G303" s="51"/>
      <c r="H303" s="51"/>
    </row>
    <row r="304" spans="1:8" ht="15.75" customHeight="1" x14ac:dyDescent="0.2">
      <c r="A304" s="51"/>
      <c r="B304" s="51"/>
      <c r="C304" s="51"/>
      <c r="D304" s="51"/>
      <c r="E304" s="51"/>
      <c r="F304" s="90"/>
      <c r="G304" s="51"/>
      <c r="H304" s="51"/>
    </row>
    <row r="305" spans="1:8" ht="15.75" customHeight="1" x14ac:dyDescent="0.2">
      <c r="A305" s="51"/>
      <c r="B305" s="51"/>
      <c r="C305" s="51"/>
      <c r="D305" s="51"/>
      <c r="E305" s="51"/>
      <c r="F305" s="90"/>
      <c r="G305" s="51"/>
      <c r="H305" s="51"/>
    </row>
    <row r="306" spans="1:8" ht="15.75" customHeight="1" x14ac:dyDescent="0.2">
      <c r="A306" s="51"/>
      <c r="B306" s="51"/>
      <c r="C306" s="51"/>
      <c r="D306" s="51"/>
      <c r="E306" s="51"/>
      <c r="F306" s="90"/>
      <c r="G306" s="51"/>
      <c r="H306" s="51"/>
    </row>
    <row r="307" spans="1:8" ht="15.75" customHeight="1" x14ac:dyDescent="0.2">
      <c r="A307" s="51"/>
      <c r="B307" s="51"/>
      <c r="C307" s="51"/>
      <c r="D307" s="51"/>
      <c r="E307" s="51"/>
      <c r="F307" s="90"/>
      <c r="G307" s="51"/>
      <c r="H307" s="51"/>
    </row>
    <row r="308" spans="1:8" ht="15.75" customHeight="1" x14ac:dyDescent="0.2">
      <c r="A308" s="51"/>
      <c r="B308" s="51"/>
      <c r="C308" s="51"/>
      <c r="D308" s="51"/>
      <c r="E308" s="51"/>
      <c r="F308" s="90"/>
      <c r="G308" s="51"/>
      <c r="H308" s="51"/>
    </row>
    <row r="309" spans="1:8" ht="15.75" customHeight="1" x14ac:dyDescent="0.2">
      <c r="A309" s="51"/>
      <c r="B309" s="51"/>
      <c r="C309" s="51"/>
      <c r="D309" s="51"/>
      <c r="E309" s="51"/>
      <c r="F309" s="90"/>
      <c r="G309" s="51"/>
      <c r="H309" s="51"/>
    </row>
    <row r="310" spans="1:8" ht="15.75" customHeight="1" x14ac:dyDescent="0.2">
      <c r="A310" s="51"/>
      <c r="B310" s="51"/>
      <c r="C310" s="51"/>
      <c r="D310" s="51"/>
      <c r="E310" s="51"/>
      <c r="F310" s="90"/>
      <c r="G310" s="51"/>
      <c r="H310" s="51"/>
    </row>
    <row r="311" spans="1:8" ht="15.75" customHeight="1" x14ac:dyDescent="0.2">
      <c r="A311" s="51"/>
      <c r="B311" s="51"/>
      <c r="C311" s="51"/>
      <c r="D311" s="51"/>
      <c r="E311" s="51"/>
      <c r="F311" s="90"/>
      <c r="G311" s="51"/>
      <c r="H311" s="51"/>
    </row>
    <row r="312" spans="1:8" ht="15.75" customHeight="1" x14ac:dyDescent="0.2">
      <c r="A312" s="51"/>
      <c r="B312" s="51"/>
      <c r="C312" s="51"/>
      <c r="D312" s="51"/>
      <c r="E312" s="51"/>
      <c r="F312" s="90"/>
      <c r="G312" s="51"/>
      <c r="H312" s="51"/>
    </row>
    <row r="313" spans="1:8" ht="15.75" customHeight="1" x14ac:dyDescent="0.2">
      <c r="A313" s="51"/>
      <c r="B313" s="51"/>
      <c r="C313" s="51"/>
      <c r="D313" s="51"/>
      <c r="E313" s="51"/>
      <c r="F313" s="90"/>
      <c r="G313" s="51"/>
      <c r="H313" s="51"/>
    </row>
    <row r="314" spans="1:8" ht="15.75" customHeight="1" x14ac:dyDescent="0.2">
      <c r="A314" s="51"/>
      <c r="B314" s="51"/>
      <c r="C314" s="51"/>
      <c r="D314" s="51"/>
      <c r="E314" s="51"/>
      <c r="F314" s="90"/>
      <c r="G314" s="51"/>
      <c r="H314" s="51"/>
    </row>
    <row r="315" spans="1:8" ht="15.75" customHeight="1" x14ac:dyDescent="0.2">
      <c r="A315" s="51"/>
      <c r="B315" s="51"/>
      <c r="C315" s="51"/>
      <c r="D315" s="51"/>
      <c r="E315" s="51"/>
      <c r="F315" s="90"/>
      <c r="G315" s="51"/>
      <c r="H315" s="51"/>
    </row>
    <row r="316" spans="1:8" ht="15.75" customHeight="1" x14ac:dyDescent="0.2">
      <c r="A316" s="51"/>
      <c r="B316" s="51"/>
      <c r="C316" s="51"/>
      <c r="D316" s="51"/>
      <c r="E316" s="51"/>
      <c r="F316" s="90"/>
      <c r="G316" s="51"/>
      <c r="H316" s="51"/>
    </row>
    <row r="317" spans="1:8" ht="15.75" customHeight="1" x14ac:dyDescent="0.2">
      <c r="A317" s="51"/>
      <c r="B317" s="51"/>
      <c r="C317" s="51"/>
      <c r="D317" s="51"/>
      <c r="E317" s="51"/>
      <c r="F317" s="90"/>
      <c r="G317" s="51"/>
      <c r="H317" s="51"/>
    </row>
    <row r="318" spans="1:8" ht="15.75" customHeight="1" x14ac:dyDescent="0.2">
      <c r="A318" s="51"/>
      <c r="B318" s="51"/>
      <c r="C318" s="51"/>
      <c r="D318" s="51"/>
      <c r="E318" s="51"/>
      <c r="F318" s="90"/>
      <c r="G318" s="51"/>
      <c r="H318" s="51"/>
    </row>
    <row r="319" spans="1:8" ht="15.75" customHeight="1" x14ac:dyDescent="0.2">
      <c r="A319" s="51"/>
      <c r="B319" s="51"/>
      <c r="C319" s="51"/>
      <c r="D319" s="51"/>
      <c r="E319" s="51"/>
      <c r="F319" s="90"/>
      <c r="G319" s="51"/>
      <c r="H319" s="51"/>
    </row>
    <row r="320" spans="1:8" ht="15.75" customHeight="1" x14ac:dyDescent="0.2">
      <c r="A320" s="51"/>
      <c r="B320" s="51"/>
      <c r="C320" s="51"/>
      <c r="D320" s="51"/>
      <c r="E320" s="51"/>
      <c r="F320" s="90"/>
      <c r="G320" s="51"/>
      <c r="H320" s="51"/>
    </row>
    <row r="321" spans="1:8" ht="15.75" customHeight="1" x14ac:dyDescent="0.2">
      <c r="A321" s="51"/>
      <c r="B321" s="51"/>
      <c r="C321" s="51"/>
      <c r="D321" s="51"/>
      <c r="E321" s="51"/>
      <c r="F321" s="90"/>
      <c r="G321" s="51"/>
      <c r="H321" s="51"/>
    </row>
    <row r="322" spans="1:8" ht="15.75" customHeight="1" x14ac:dyDescent="0.2">
      <c r="A322" s="51"/>
      <c r="B322" s="51"/>
      <c r="C322" s="51"/>
      <c r="D322" s="51"/>
      <c r="E322" s="51"/>
      <c r="F322" s="90"/>
      <c r="G322" s="51"/>
      <c r="H322" s="51"/>
    </row>
    <row r="323" spans="1:8" ht="15.75" customHeight="1" x14ac:dyDescent="0.2">
      <c r="A323" s="51"/>
      <c r="B323" s="51"/>
      <c r="C323" s="51"/>
      <c r="D323" s="51"/>
      <c r="E323" s="51"/>
      <c r="F323" s="90"/>
      <c r="G323" s="51"/>
      <c r="H323" s="51"/>
    </row>
    <row r="324" spans="1:8" ht="15.75" customHeight="1" x14ac:dyDescent="0.2">
      <c r="A324" s="51"/>
      <c r="B324" s="51"/>
      <c r="C324" s="51"/>
      <c r="D324" s="51"/>
      <c r="E324" s="51"/>
      <c r="F324" s="90"/>
      <c r="G324" s="51"/>
      <c r="H324" s="51"/>
    </row>
    <row r="325" spans="1:8" ht="15.75" customHeight="1" x14ac:dyDescent="0.2">
      <c r="A325" s="51"/>
      <c r="B325" s="51"/>
      <c r="C325" s="51"/>
      <c r="D325" s="51"/>
      <c r="E325" s="51"/>
      <c r="F325" s="90"/>
      <c r="G325" s="51"/>
      <c r="H325" s="51"/>
    </row>
    <row r="326" spans="1:8" ht="15.75" customHeight="1" x14ac:dyDescent="0.2">
      <c r="A326" s="51"/>
      <c r="B326" s="51"/>
      <c r="C326" s="51"/>
      <c r="D326" s="51"/>
      <c r="E326" s="51"/>
      <c r="F326" s="90"/>
      <c r="G326" s="51"/>
      <c r="H326" s="51"/>
    </row>
    <row r="327" spans="1:8" ht="15.75" customHeight="1" x14ac:dyDescent="0.2">
      <c r="A327" s="51"/>
      <c r="B327" s="51"/>
      <c r="C327" s="51"/>
      <c r="D327" s="51"/>
      <c r="E327" s="51"/>
      <c r="F327" s="90"/>
      <c r="G327" s="51"/>
      <c r="H327" s="51"/>
    </row>
    <row r="328" spans="1:8" ht="15.75" customHeight="1" x14ac:dyDescent="0.2">
      <c r="A328" s="51"/>
      <c r="B328" s="51"/>
      <c r="C328" s="51"/>
      <c r="D328" s="51"/>
      <c r="E328" s="51"/>
      <c r="F328" s="90"/>
      <c r="G328" s="51"/>
      <c r="H328" s="51"/>
    </row>
    <row r="329" spans="1:8" ht="15.75" customHeight="1" x14ac:dyDescent="0.2">
      <c r="A329" s="51"/>
      <c r="B329" s="51"/>
      <c r="C329" s="51"/>
      <c r="D329" s="51"/>
      <c r="E329" s="51"/>
      <c r="F329" s="90"/>
      <c r="G329" s="51"/>
      <c r="H329" s="51"/>
    </row>
    <row r="330" spans="1:8" ht="15.75" customHeight="1" x14ac:dyDescent="0.2">
      <c r="A330" s="51"/>
      <c r="B330" s="51"/>
      <c r="C330" s="51"/>
      <c r="D330" s="51"/>
      <c r="E330" s="51"/>
      <c r="F330" s="90"/>
      <c r="G330" s="51"/>
      <c r="H330" s="51"/>
    </row>
    <row r="331" spans="1:8" ht="15.75" customHeight="1" x14ac:dyDescent="0.2">
      <c r="A331" s="51"/>
      <c r="B331" s="51"/>
      <c r="C331" s="51"/>
      <c r="D331" s="51"/>
      <c r="E331" s="51"/>
      <c r="F331" s="90"/>
      <c r="G331" s="51"/>
      <c r="H331" s="51"/>
    </row>
    <row r="332" spans="1:8" ht="15.75" customHeight="1" x14ac:dyDescent="0.2">
      <c r="A332" s="51"/>
      <c r="B332" s="51"/>
      <c r="C332" s="51"/>
      <c r="D332" s="51"/>
      <c r="E332" s="51"/>
      <c r="F332" s="90"/>
      <c r="G332" s="51"/>
      <c r="H332" s="51"/>
    </row>
    <row r="333" spans="1:8" ht="15.75" customHeight="1" x14ac:dyDescent="0.2">
      <c r="A333" s="51"/>
      <c r="B333" s="51"/>
      <c r="C333" s="51"/>
      <c r="D333" s="51"/>
      <c r="E333" s="51"/>
      <c r="F333" s="90"/>
      <c r="G333" s="51"/>
      <c r="H333" s="51"/>
    </row>
    <row r="334" spans="1:8" ht="15.75" customHeight="1" x14ac:dyDescent="0.2">
      <c r="A334" s="51"/>
      <c r="B334" s="51"/>
      <c r="C334" s="51"/>
      <c r="D334" s="51"/>
      <c r="E334" s="51"/>
      <c r="F334" s="90"/>
      <c r="G334" s="51"/>
      <c r="H334" s="51"/>
    </row>
    <row r="335" spans="1:8" ht="15.75" customHeight="1" x14ac:dyDescent="0.2">
      <c r="A335" s="51"/>
      <c r="B335" s="51"/>
      <c r="C335" s="51"/>
      <c r="D335" s="51"/>
      <c r="E335" s="51"/>
      <c r="F335" s="90"/>
      <c r="G335" s="51"/>
      <c r="H335" s="51"/>
    </row>
    <row r="336" spans="1:8" ht="15.75" customHeight="1" x14ac:dyDescent="0.2">
      <c r="A336" s="51"/>
      <c r="B336" s="51"/>
      <c r="C336" s="51"/>
      <c r="D336" s="51"/>
      <c r="E336" s="51"/>
      <c r="F336" s="90"/>
      <c r="G336" s="51"/>
      <c r="H336" s="51"/>
    </row>
    <row r="337" spans="1:8" ht="15.75" customHeight="1" x14ac:dyDescent="0.2">
      <c r="A337" s="51"/>
      <c r="B337" s="51"/>
      <c r="C337" s="51"/>
      <c r="D337" s="51"/>
      <c r="E337" s="51"/>
      <c r="F337" s="90"/>
      <c r="G337" s="51"/>
      <c r="H337" s="51"/>
    </row>
    <row r="338" spans="1:8" ht="15.75" customHeight="1" x14ac:dyDescent="0.2">
      <c r="A338" s="51"/>
      <c r="B338" s="51"/>
      <c r="C338" s="51"/>
      <c r="D338" s="51"/>
      <c r="E338" s="51"/>
      <c r="F338" s="90"/>
      <c r="G338" s="51"/>
      <c r="H338" s="51"/>
    </row>
    <row r="339" spans="1:8" ht="15.75" customHeight="1" x14ac:dyDescent="0.2">
      <c r="A339" s="51"/>
      <c r="B339" s="51"/>
      <c r="C339" s="51"/>
      <c r="D339" s="51"/>
      <c r="E339" s="51"/>
      <c r="F339" s="90"/>
      <c r="G339" s="51"/>
      <c r="H339" s="51"/>
    </row>
    <row r="340" spans="1:8" ht="15.75" customHeight="1" x14ac:dyDescent="0.2">
      <c r="A340" s="51"/>
      <c r="B340" s="51"/>
      <c r="C340" s="51"/>
      <c r="D340" s="51"/>
      <c r="E340" s="51"/>
      <c r="F340" s="90"/>
      <c r="G340" s="51"/>
      <c r="H340" s="51"/>
    </row>
    <row r="341" spans="1:8" ht="15.75" customHeight="1" x14ac:dyDescent="0.2">
      <c r="A341" s="51"/>
      <c r="B341" s="51"/>
      <c r="C341" s="51"/>
      <c r="D341" s="51"/>
      <c r="E341" s="51"/>
      <c r="F341" s="90"/>
      <c r="G341" s="51"/>
      <c r="H341" s="51"/>
    </row>
    <row r="342" spans="1:8" ht="15.75" customHeight="1" x14ac:dyDescent="0.2">
      <c r="A342" s="51"/>
      <c r="B342" s="51"/>
      <c r="C342" s="51"/>
      <c r="D342" s="51"/>
      <c r="E342" s="51"/>
      <c r="F342" s="90"/>
      <c r="G342" s="51"/>
      <c r="H342" s="51"/>
    </row>
    <row r="343" spans="1:8" ht="15.75" customHeight="1" x14ac:dyDescent="0.2">
      <c r="A343" s="51"/>
      <c r="B343" s="51"/>
      <c r="C343" s="51"/>
      <c r="D343" s="51"/>
      <c r="E343" s="51"/>
      <c r="F343" s="90"/>
      <c r="G343" s="51"/>
      <c r="H343" s="51"/>
    </row>
    <row r="344" spans="1:8" ht="15.75" customHeight="1" x14ac:dyDescent="0.2">
      <c r="A344" s="51"/>
      <c r="B344" s="51"/>
      <c r="C344" s="51"/>
      <c r="D344" s="51"/>
      <c r="E344" s="51"/>
      <c r="F344" s="90"/>
      <c r="G344" s="51"/>
      <c r="H344" s="51"/>
    </row>
    <row r="345" spans="1:8" ht="15.75" customHeight="1" x14ac:dyDescent="0.2">
      <c r="A345" s="51"/>
      <c r="B345" s="51"/>
      <c r="C345" s="51"/>
      <c r="D345" s="51"/>
      <c r="E345" s="51"/>
      <c r="F345" s="90"/>
      <c r="G345" s="51"/>
      <c r="H345" s="51"/>
    </row>
    <row r="346" spans="1:8" ht="15.75" customHeight="1" x14ac:dyDescent="0.2">
      <c r="A346" s="51"/>
      <c r="B346" s="51"/>
      <c r="C346" s="51"/>
      <c r="D346" s="51"/>
      <c r="E346" s="51"/>
      <c r="F346" s="90"/>
      <c r="G346" s="51"/>
      <c r="H346" s="51"/>
    </row>
    <row r="347" spans="1:8" ht="15.75" customHeight="1" x14ac:dyDescent="0.2">
      <c r="A347" s="51"/>
      <c r="B347" s="51"/>
      <c r="C347" s="51"/>
      <c r="D347" s="51"/>
      <c r="E347" s="51"/>
      <c r="F347" s="90"/>
      <c r="G347" s="51"/>
      <c r="H347" s="51"/>
    </row>
    <row r="348" spans="1:8" ht="15.75" customHeight="1" x14ac:dyDescent="0.2">
      <c r="A348" s="51"/>
      <c r="B348" s="51"/>
      <c r="C348" s="51"/>
      <c r="D348" s="51"/>
      <c r="E348" s="51"/>
      <c r="F348" s="90"/>
      <c r="G348" s="51"/>
      <c r="H348" s="51"/>
    </row>
    <row r="349" spans="1:8" ht="15.75" customHeight="1" x14ac:dyDescent="0.2">
      <c r="A349" s="51"/>
      <c r="B349" s="51"/>
      <c r="C349" s="51"/>
      <c r="D349" s="51"/>
      <c r="E349" s="51"/>
      <c r="F349" s="90"/>
      <c r="G349" s="51"/>
      <c r="H349" s="51"/>
    </row>
    <row r="350" spans="1:8" ht="15.75" customHeight="1" x14ac:dyDescent="0.2">
      <c r="A350" s="51"/>
      <c r="B350" s="51"/>
      <c r="C350" s="51"/>
      <c r="D350" s="51"/>
      <c r="E350" s="51"/>
      <c r="F350" s="90"/>
      <c r="G350" s="51"/>
      <c r="H350" s="51"/>
    </row>
    <row r="351" spans="1:8" ht="15.75" customHeight="1" x14ac:dyDescent="0.2">
      <c r="A351" s="51"/>
      <c r="B351" s="51"/>
      <c r="C351" s="51"/>
      <c r="D351" s="51"/>
      <c r="E351" s="51"/>
      <c r="F351" s="90"/>
      <c r="G351" s="51"/>
      <c r="H351" s="51"/>
    </row>
    <row r="352" spans="1:8" ht="15.75" customHeight="1" x14ac:dyDescent="0.2">
      <c r="A352" s="51"/>
      <c r="B352" s="51"/>
      <c r="C352" s="51"/>
      <c r="D352" s="51"/>
      <c r="E352" s="51"/>
      <c r="F352" s="90"/>
      <c r="G352" s="51"/>
      <c r="H352" s="51"/>
    </row>
    <row r="353" spans="1:8" ht="15.75" customHeight="1" x14ac:dyDescent="0.2">
      <c r="A353" s="51"/>
      <c r="B353" s="51"/>
      <c r="C353" s="51"/>
      <c r="D353" s="51"/>
      <c r="E353" s="51"/>
      <c r="F353" s="90"/>
      <c r="G353" s="51"/>
      <c r="H353" s="51"/>
    </row>
    <row r="354" spans="1:8" ht="15.75" customHeight="1" x14ac:dyDescent="0.2">
      <c r="A354" s="51"/>
      <c r="B354" s="51"/>
      <c r="C354" s="51"/>
      <c r="D354" s="51"/>
      <c r="E354" s="51"/>
      <c r="F354" s="90"/>
      <c r="G354" s="51"/>
      <c r="H354" s="51"/>
    </row>
    <row r="355" spans="1:8" ht="15.75" customHeight="1" x14ac:dyDescent="0.2">
      <c r="A355" s="51"/>
      <c r="B355" s="51"/>
      <c r="C355" s="51"/>
      <c r="D355" s="51"/>
      <c r="E355" s="51"/>
      <c r="F355" s="90"/>
      <c r="G355" s="51"/>
      <c r="H355" s="51"/>
    </row>
    <row r="356" spans="1:8" ht="15.75" customHeight="1" x14ac:dyDescent="0.2">
      <c r="A356" s="51"/>
      <c r="B356" s="51"/>
      <c r="C356" s="51"/>
      <c r="D356" s="51"/>
      <c r="E356" s="51"/>
      <c r="F356" s="90"/>
      <c r="G356" s="51"/>
      <c r="H356" s="51"/>
    </row>
    <row r="357" spans="1:8" ht="15.75" customHeight="1" x14ac:dyDescent="0.2">
      <c r="A357" s="51"/>
      <c r="B357" s="51"/>
      <c r="C357" s="51"/>
      <c r="D357" s="51"/>
      <c r="E357" s="51"/>
      <c r="F357" s="90"/>
      <c r="G357" s="51"/>
      <c r="H357" s="51"/>
    </row>
    <row r="358" spans="1:8" ht="15.75" customHeight="1" x14ac:dyDescent="0.2">
      <c r="A358" s="51"/>
      <c r="B358" s="51"/>
      <c r="C358" s="51"/>
      <c r="D358" s="51"/>
      <c r="E358" s="51"/>
      <c r="F358" s="90"/>
      <c r="G358" s="51"/>
      <c r="H358" s="51"/>
    </row>
    <row r="359" spans="1:8" ht="15.75" customHeight="1" x14ac:dyDescent="0.2">
      <c r="A359" s="51"/>
      <c r="B359" s="51"/>
      <c r="C359" s="51"/>
      <c r="D359" s="51"/>
      <c r="E359" s="51"/>
      <c r="F359" s="90"/>
      <c r="G359" s="51"/>
      <c r="H359" s="51"/>
    </row>
    <row r="360" spans="1:8" ht="15.75" customHeight="1" x14ac:dyDescent="0.2">
      <c r="A360" s="51"/>
      <c r="B360" s="51"/>
      <c r="C360" s="51"/>
      <c r="D360" s="51"/>
      <c r="E360" s="51"/>
      <c r="F360" s="90"/>
      <c r="G360" s="51"/>
      <c r="H360" s="51"/>
    </row>
    <row r="361" spans="1:8" ht="15.75" customHeight="1" x14ac:dyDescent="0.2">
      <c r="A361" s="51"/>
      <c r="B361" s="51"/>
      <c r="C361" s="51"/>
      <c r="D361" s="51"/>
      <c r="E361" s="51"/>
      <c r="F361" s="90"/>
      <c r="G361" s="51"/>
      <c r="H361" s="51"/>
    </row>
    <row r="362" spans="1:8" ht="15.75" customHeight="1" x14ac:dyDescent="0.2">
      <c r="A362" s="51"/>
      <c r="B362" s="51"/>
      <c r="C362" s="51"/>
      <c r="D362" s="51"/>
      <c r="E362" s="51"/>
      <c r="F362" s="90"/>
      <c r="G362" s="51"/>
      <c r="H362" s="51"/>
    </row>
    <row r="363" spans="1:8" ht="15.75" customHeight="1" x14ac:dyDescent="0.2">
      <c r="A363" s="51"/>
      <c r="B363" s="51"/>
      <c r="C363" s="51"/>
      <c r="D363" s="51"/>
      <c r="E363" s="51"/>
      <c r="F363" s="90"/>
      <c r="G363" s="51"/>
      <c r="H363" s="51"/>
    </row>
    <row r="364" spans="1:8" ht="15.75" customHeight="1" x14ac:dyDescent="0.2">
      <c r="A364" s="51"/>
      <c r="B364" s="51"/>
      <c r="C364" s="51"/>
      <c r="D364" s="51"/>
      <c r="E364" s="51"/>
      <c r="F364" s="90"/>
      <c r="G364" s="51"/>
      <c r="H364" s="51"/>
    </row>
    <row r="365" spans="1:8" ht="15.75" customHeight="1" x14ac:dyDescent="0.2">
      <c r="A365" s="51"/>
      <c r="B365" s="51"/>
      <c r="C365" s="51"/>
      <c r="D365" s="51"/>
      <c r="E365" s="51"/>
      <c r="F365" s="90"/>
      <c r="G365" s="51"/>
      <c r="H365" s="51"/>
    </row>
    <row r="366" spans="1:8" ht="15.75" customHeight="1" x14ac:dyDescent="0.2">
      <c r="A366" s="51"/>
      <c r="B366" s="51"/>
      <c r="C366" s="51"/>
      <c r="D366" s="51"/>
      <c r="E366" s="51"/>
      <c r="F366" s="90"/>
      <c r="G366" s="51"/>
      <c r="H366" s="51"/>
    </row>
    <row r="367" spans="1:8" ht="15.75" customHeight="1" x14ac:dyDescent="0.2">
      <c r="A367" s="51"/>
      <c r="B367" s="51"/>
      <c r="C367" s="51"/>
      <c r="D367" s="51"/>
      <c r="E367" s="51"/>
      <c r="F367" s="90"/>
      <c r="G367" s="51"/>
      <c r="H367" s="51"/>
    </row>
    <row r="368" spans="1:8" ht="15.75" customHeight="1" x14ac:dyDescent="0.2">
      <c r="A368" s="51"/>
      <c r="B368" s="51"/>
      <c r="C368" s="51"/>
      <c r="D368" s="51"/>
      <c r="E368" s="51"/>
      <c r="F368" s="90"/>
      <c r="G368" s="51"/>
      <c r="H368" s="51"/>
    </row>
    <row r="369" spans="1:8" ht="15.75" customHeight="1" x14ac:dyDescent="0.2">
      <c r="A369" s="51"/>
      <c r="B369" s="51"/>
      <c r="C369" s="51"/>
      <c r="D369" s="51"/>
      <c r="E369" s="51"/>
      <c r="F369" s="90"/>
      <c r="G369" s="51"/>
      <c r="H369" s="51"/>
    </row>
    <row r="370" spans="1:8" ht="15.75" customHeight="1" x14ac:dyDescent="0.2">
      <c r="A370" s="51"/>
      <c r="B370" s="51"/>
      <c r="C370" s="51"/>
      <c r="D370" s="51"/>
      <c r="E370" s="51"/>
      <c r="F370" s="90"/>
      <c r="G370" s="51"/>
      <c r="H370" s="51"/>
    </row>
    <row r="371" spans="1:8" ht="15.75" customHeight="1" x14ac:dyDescent="0.2">
      <c r="A371" s="51"/>
      <c r="B371" s="51"/>
      <c r="C371" s="51"/>
      <c r="D371" s="51"/>
      <c r="E371" s="51"/>
      <c r="F371" s="90"/>
      <c r="G371" s="51"/>
      <c r="H371" s="51"/>
    </row>
    <row r="372" spans="1:8" ht="15.75" customHeight="1" x14ac:dyDescent="0.2">
      <c r="A372" s="51"/>
      <c r="B372" s="51"/>
      <c r="C372" s="51"/>
      <c r="D372" s="51"/>
      <c r="E372" s="51"/>
      <c r="F372" s="90"/>
      <c r="G372" s="51"/>
      <c r="H372" s="51"/>
    </row>
    <row r="373" spans="1:8" ht="15.75" customHeight="1" x14ac:dyDescent="0.2">
      <c r="A373" s="51"/>
      <c r="B373" s="51"/>
      <c r="C373" s="51"/>
      <c r="D373" s="51"/>
      <c r="E373" s="51"/>
      <c r="F373" s="90"/>
      <c r="G373" s="51"/>
      <c r="H373" s="51"/>
    </row>
    <row r="374" spans="1:8" ht="15.75" customHeight="1" x14ac:dyDescent="0.2">
      <c r="A374" s="51"/>
      <c r="B374" s="51"/>
      <c r="C374" s="51"/>
      <c r="D374" s="51"/>
      <c r="E374" s="51"/>
      <c r="F374" s="90"/>
      <c r="G374" s="51"/>
      <c r="H374" s="51"/>
    </row>
    <row r="375" spans="1:8" ht="15.75" customHeight="1" x14ac:dyDescent="0.2">
      <c r="A375" s="51"/>
      <c r="B375" s="51"/>
      <c r="C375" s="51"/>
      <c r="D375" s="51"/>
      <c r="E375" s="51"/>
      <c r="F375" s="90"/>
      <c r="G375" s="51"/>
      <c r="H375" s="51"/>
    </row>
    <row r="376" spans="1:8" ht="15.75" customHeight="1" x14ac:dyDescent="0.2">
      <c r="A376" s="51"/>
      <c r="B376" s="51"/>
      <c r="C376" s="51"/>
      <c r="D376" s="51"/>
      <c r="E376" s="51"/>
      <c r="F376" s="90"/>
      <c r="G376" s="51"/>
      <c r="H376" s="51"/>
    </row>
    <row r="377" spans="1:8" ht="15.75" customHeight="1" x14ac:dyDescent="0.2">
      <c r="A377" s="51"/>
      <c r="B377" s="51"/>
      <c r="C377" s="51"/>
      <c r="D377" s="51"/>
      <c r="E377" s="51"/>
      <c r="F377" s="90"/>
      <c r="G377" s="51"/>
      <c r="H377" s="51"/>
    </row>
    <row r="378" spans="1:8" ht="15.75" customHeight="1" x14ac:dyDescent="0.2">
      <c r="A378" s="51"/>
      <c r="B378" s="51"/>
      <c r="C378" s="51"/>
      <c r="D378" s="51"/>
      <c r="E378" s="51"/>
      <c r="F378" s="90"/>
      <c r="G378" s="51"/>
      <c r="H378" s="51"/>
    </row>
    <row r="379" spans="1:8" ht="15.75" customHeight="1" x14ac:dyDescent="0.2">
      <c r="A379" s="51"/>
      <c r="B379" s="51"/>
      <c r="C379" s="51"/>
      <c r="D379" s="51"/>
      <c r="E379" s="51"/>
      <c r="F379" s="90"/>
      <c r="G379" s="51"/>
      <c r="H379" s="51"/>
    </row>
    <row r="380" spans="1:8" ht="15.75" customHeight="1" x14ac:dyDescent="0.2">
      <c r="A380" s="51"/>
      <c r="B380" s="51"/>
      <c r="C380" s="51"/>
      <c r="D380" s="51"/>
      <c r="E380" s="51"/>
      <c r="F380" s="90"/>
      <c r="G380" s="51"/>
      <c r="H380" s="51"/>
    </row>
    <row r="381" spans="1:8" ht="15.75" customHeight="1" x14ac:dyDescent="0.2">
      <c r="A381" s="51"/>
      <c r="B381" s="51"/>
      <c r="C381" s="51"/>
      <c r="D381" s="51"/>
      <c r="E381" s="51"/>
      <c r="F381" s="90"/>
      <c r="G381" s="51"/>
      <c r="H381" s="51"/>
    </row>
    <row r="382" spans="1:8" ht="15.75" customHeight="1" x14ac:dyDescent="0.2">
      <c r="A382" s="51"/>
      <c r="B382" s="51"/>
      <c r="C382" s="51"/>
      <c r="D382" s="51"/>
      <c r="E382" s="51"/>
      <c r="F382" s="90"/>
      <c r="G382" s="51"/>
      <c r="H382" s="51"/>
    </row>
    <row r="383" spans="1:8" ht="15.75" customHeight="1" x14ac:dyDescent="0.2">
      <c r="A383" s="51"/>
      <c r="B383" s="51"/>
      <c r="C383" s="51"/>
      <c r="D383" s="51"/>
      <c r="E383" s="51"/>
      <c r="F383" s="90"/>
      <c r="G383" s="51"/>
      <c r="H383" s="51"/>
    </row>
    <row r="384" spans="1:8" ht="15.75" customHeight="1" x14ac:dyDescent="0.2">
      <c r="A384" s="51"/>
      <c r="B384" s="51"/>
      <c r="C384" s="51"/>
      <c r="D384" s="51"/>
      <c r="E384" s="51"/>
      <c r="F384" s="90"/>
      <c r="G384" s="51"/>
      <c r="H384" s="51"/>
    </row>
    <row r="385" spans="1:8" ht="15.75" customHeight="1" x14ac:dyDescent="0.2">
      <c r="A385" s="51"/>
      <c r="B385" s="51"/>
      <c r="C385" s="51"/>
      <c r="D385" s="51"/>
      <c r="E385" s="51"/>
      <c r="F385" s="90"/>
      <c r="G385" s="51"/>
      <c r="H385" s="51"/>
    </row>
    <row r="386" spans="1:8" ht="15.75" customHeight="1" x14ac:dyDescent="0.2">
      <c r="A386" s="51"/>
      <c r="B386" s="51"/>
      <c r="C386" s="51"/>
      <c r="D386" s="51"/>
      <c r="E386" s="51"/>
      <c r="F386" s="90"/>
      <c r="G386" s="51"/>
      <c r="H386" s="51"/>
    </row>
    <row r="387" spans="1:8" ht="15.75" customHeight="1" x14ac:dyDescent="0.2">
      <c r="A387" s="51"/>
      <c r="B387" s="51"/>
      <c r="C387" s="51"/>
      <c r="D387" s="51"/>
      <c r="E387" s="51"/>
      <c r="F387" s="90"/>
      <c r="G387" s="51"/>
      <c r="H387" s="51"/>
    </row>
    <row r="388" spans="1:8" ht="15.75" customHeight="1" x14ac:dyDescent="0.2">
      <c r="A388" s="51"/>
      <c r="B388" s="51"/>
      <c r="C388" s="51"/>
      <c r="D388" s="51"/>
      <c r="E388" s="51"/>
      <c r="F388" s="90"/>
      <c r="G388" s="51"/>
      <c r="H388" s="51"/>
    </row>
    <row r="389" spans="1:8" ht="15.75" customHeight="1" x14ac:dyDescent="0.2">
      <c r="A389" s="51"/>
      <c r="B389" s="51"/>
      <c r="C389" s="51"/>
      <c r="D389" s="51"/>
      <c r="E389" s="51"/>
      <c r="F389" s="90"/>
      <c r="G389" s="51"/>
      <c r="H389" s="51"/>
    </row>
    <row r="390" spans="1:8" ht="15.75" customHeight="1" x14ac:dyDescent="0.2">
      <c r="A390" s="51"/>
      <c r="B390" s="51"/>
      <c r="C390" s="51"/>
      <c r="D390" s="51"/>
      <c r="E390" s="51"/>
      <c r="F390" s="90"/>
      <c r="G390" s="51"/>
      <c r="H390" s="51"/>
    </row>
    <row r="391" spans="1:8" ht="15.75" customHeight="1" x14ac:dyDescent="0.2">
      <c r="A391" s="51"/>
      <c r="B391" s="51"/>
      <c r="C391" s="51"/>
      <c r="D391" s="51"/>
      <c r="E391" s="51"/>
      <c r="F391" s="90"/>
      <c r="G391" s="51"/>
      <c r="H391" s="51"/>
    </row>
    <row r="392" spans="1:8" ht="15.75" customHeight="1" x14ac:dyDescent="0.2">
      <c r="A392" s="51"/>
      <c r="B392" s="51"/>
      <c r="C392" s="51"/>
      <c r="D392" s="51"/>
      <c r="E392" s="51"/>
      <c r="F392" s="90"/>
      <c r="G392" s="51"/>
      <c r="H392" s="51"/>
    </row>
    <row r="393" spans="1:8" ht="15.75" customHeight="1" x14ac:dyDescent="0.2">
      <c r="A393" s="51"/>
      <c r="B393" s="51"/>
      <c r="C393" s="51"/>
      <c r="D393" s="51"/>
      <c r="E393" s="51"/>
      <c r="F393" s="90"/>
      <c r="G393" s="51"/>
      <c r="H393" s="51"/>
    </row>
    <row r="394" spans="1:8" ht="15.75" customHeight="1" x14ac:dyDescent="0.2">
      <c r="A394" s="51"/>
      <c r="B394" s="51"/>
      <c r="C394" s="51"/>
      <c r="D394" s="51"/>
      <c r="E394" s="51"/>
      <c r="F394" s="90"/>
      <c r="G394" s="51"/>
      <c r="H394" s="51"/>
    </row>
    <row r="395" spans="1:8" ht="15.75" customHeight="1" x14ac:dyDescent="0.2">
      <c r="A395" s="51"/>
      <c r="B395" s="51"/>
      <c r="C395" s="51"/>
      <c r="D395" s="51"/>
      <c r="E395" s="51"/>
      <c r="F395" s="90"/>
      <c r="G395" s="51"/>
      <c r="H395" s="51"/>
    </row>
    <row r="396" spans="1:8" ht="15.75" customHeight="1" x14ac:dyDescent="0.2">
      <c r="A396" s="51"/>
      <c r="B396" s="51"/>
      <c r="C396" s="51"/>
      <c r="D396" s="51"/>
      <c r="E396" s="51"/>
      <c r="F396" s="90"/>
      <c r="G396" s="51"/>
      <c r="H396" s="51"/>
    </row>
    <row r="397" spans="1:8" ht="15.75" customHeight="1" x14ac:dyDescent="0.2">
      <c r="A397" s="51"/>
      <c r="B397" s="51"/>
      <c r="C397" s="51"/>
      <c r="D397" s="51"/>
      <c r="E397" s="51"/>
      <c r="F397" s="90"/>
      <c r="G397" s="51"/>
      <c r="H397" s="51"/>
    </row>
    <row r="398" spans="1:8" ht="15.75" customHeight="1" x14ac:dyDescent="0.2">
      <c r="A398" s="51"/>
      <c r="B398" s="51"/>
      <c r="C398" s="51"/>
      <c r="D398" s="51"/>
      <c r="E398" s="51"/>
      <c r="F398" s="90"/>
      <c r="G398" s="51"/>
      <c r="H398" s="51"/>
    </row>
    <row r="399" spans="1:8" ht="15.75" customHeight="1" x14ac:dyDescent="0.2">
      <c r="A399" s="51"/>
      <c r="B399" s="51"/>
      <c r="C399" s="51"/>
      <c r="D399" s="51"/>
      <c r="E399" s="51"/>
      <c r="F399" s="90"/>
      <c r="G399" s="51"/>
      <c r="H399" s="51"/>
    </row>
    <row r="400" spans="1:8" ht="15.75" customHeight="1" x14ac:dyDescent="0.2">
      <c r="A400" s="51"/>
      <c r="B400" s="51"/>
      <c r="C400" s="51"/>
      <c r="D400" s="51"/>
      <c r="E400" s="51"/>
      <c r="F400" s="90"/>
      <c r="G400" s="51"/>
      <c r="H400" s="51"/>
    </row>
    <row r="401" spans="1:8" ht="15.75" customHeight="1" x14ac:dyDescent="0.2">
      <c r="A401" s="51"/>
      <c r="B401" s="51"/>
      <c r="C401" s="51"/>
      <c r="D401" s="51"/>
      <c r="E401" s="51"/>
      <c r="F401" s="90"/>
      <c r="G401" s="51"/>
      <c r="H401" s="51"/>
    </row>
    <row r="402" spans="1:8" ht="15.75" customHeight="1" x14ac:dyDescent="0.2">
      <c r="A402" s="51"/>
      <c r="B402" s="51"/>
      <c r="C402" s="51"/>
      <c r="D402" s="51"/>
      <c r="E402" s="51"/>
      <c r="F402" s="90"/>
      <c r="G402" s="51"/>
      <c r="H402" s="51"/>
    </row>
    <row r="403" spans="1:8" ht="15.75" customHeight="1" x14ac:dyDescent="0.2">
      <c r="A403" s="51"/>
      <c r="B403" s="51"/>
      <c r="C403" s="51"/>
      <c r="D403" s="51"/>
      <c r="E403" s="51"/>
      <c r="F403" s="90"/>
      <c r="G403" s="51"/>
      <c r="H403" s="51"/>
    </row>
    <row r="404" spans="1:8" ht="15.75" customHeight="1" x14ac:dyDescent="0.2">
      <c r="A404" s="51"/>
      <c r="B404" s="51"/>
      <c r="C404" s="51"/>
      <c r="D404" s="51"/>
      <c r="E404" s="51"/>
      <c r="F404" s="90"/>
      <c r="G404" s="51"/>
      <c r="H404" s="51"/>
    </row>
    <row r="405" spans="1:8" ht="15.75" customHeight="1" x14ac:dyDescent="0.2">
      <c r="A405" s="51"/>
      <c r="B405" s="51"/>
      <c r="C405" s="51"/>
      <c r="D405" s="51"/>
      <c r="E405" s="51"/>
      <c r="F405" s="90"/>
      <c r="G405" s="51"/>
      <c r="H405" s="51"/>
    </row>
    <row r="406" spans="1:8" ht="15.75" customHeight="1" x14ac:dyDescent="0.2">
      <c r="A406" s="51"/>
      <c r="B406" s="51"/>
      <c r="C406" s="51"/>
      <c r="D406" s="51"/>
      <c r="E406" s="51"/>
      <c r="F406" s="90"/>
      <c r="G406" s="51"/>
      <c r="H406" s="51"/>
    </row>
    <row r="407" spans="1:8" ht="15.75" customHeight="1" x14ac:dyDescent="0.2">
      <c r="A407" s="51"/>
      <c r="B407" s="51"/>
      <c r="C407" s="51"/>
      <c r="D407" s="51"/>
      <c r="E407" s="51"/>
      <c r="F407" s="90"/>
      <c r="G407" s="51"/>
      <c r="H407" s="51"/>
    </row>
    <row r="408" spans="1:8" ht="15.75" customHeight="1" x14ac:dyDescent="0.2">
      <c r="A408" s="51"/>
      <c r="B408" s="51"/>
      <c r="C408" s="51"/>
      <c r="D408" s="51"/>
      <c r="E408" s="51"/>
      <c r="F408" s="90"/>
      <c r="G408" s="51"/>
      <c r="H408" s="51"/>
    </row>
    <row r="409" spans="1:8" ht="15.75" customHeight="1" x14ac:dyDescent="0.2">
      <c r="A409" s="51"/>
      <c r="B409" s="51"/>
      <c r="C409" s="51"/>
      <c r="D409" s="51"/>
      <c r="E409" s="51"/>
      <c r="F409" s="90"/>
      <c r="G409" s="51"/>
      <c r="H409" s="51"/>
    </row>
    <row r="410" spans="1:8" ht="15.75" customHeight="1" x14ac:dyDescent="0.2">
      <c r="A410" s="51"/>
      <c r="B410" s="51"/>
      <c r="C410" s="51"/>
      <c r="D410" s="51"/>
      <c r="E410" s="51"/>
      <c r="F410" s="90"/>
      <c r="G410" s="51"/>
      <c r="H410" s="51"/>
    </row>
    <row r="411" spans="1:8" ht="15.75" customHeight="1" x14ac:dyDescent="0.2">
      <c r="A411" s="51"/>
      <c r="B411" s="51"/>
      <c r="C411" s="51"/>
      <c r="D411" s="51"/>
      <c r="E411" s="51"/>
      <c r="F411" s="90"/>
      <c r="G411" s="51"/>
      <c r="H411" s="51"/>
    </row>
    <row r="412" spans="1:8" ht="15.75" customHeight="1" x14ac:dyDescent="0.2">
      <c r="A412" s="51"/>
      <c r="B412" s="51"/>
      <c r="C412" s="51"/>
      <c r="D412" s="51"/>
      <c r="E412" s="51"/>
      <c r="F412" s="90"/>
      <c r="G412" s="51"/>
      <c r="H412" s="51"/>
    </row>
    <row r="413" spans="1:8" ht="15.75" customHeight="1" x14ac:dyDescent="0.2">
      <c r="A413" s="51"/>
      <c r="B413" s="51"/>
      <c r="C413" s="51"/>
      <c r="D413" s="51"/>
      <c r="E413" s="51"/>
      <c r="F413" s="90"/>
      <c r="G413" s="51"/>
      <c r="H413" s="51"/>
    </row>
    <row r="414" spans="1:8" ht="15.75" customHeight="1" x14ac:dyDescent="0.2">
      <c r="A414" s="51"/>
      <c r="B414" s="51"/>
      <c r="C414" s="51"/>
      <c r="D414" s="51"/>
      <c r="E414" s="51"/>
      <c r="F414" s="90"/>
      <c r="G414" s="51"/>
      <c r="H414" s="51"/>
    </row>
    <row r="415" spans="1:8" ht="15.75" customHeight="1" x14ac:dyDescent="0.2">
      <c r="A415" s="51"/>
      <c r="B415" s="51"/>
      <c r="C415" s="51"/>
      <c r="D415" s="51"/>
      <c r="E415" s="51"/>
      <c r="F415" s="90"/>
      <c r="G415" s="51"/>
      <c r="H415" s="51"/>
    </row>
    <row r="416" spans="1:8" ht="15.75" customHeight="1" x14ac:dyDescent="0.2">
      <c r="A416" s="51"/>
      <c r="B416" s="51"/>
      <c r="C416" s="51"/>
      <c r="D416" s="51"/>
      <c r="E416" s="51"/>
      <c r="F416" s="90"/>
      <c r="G416" s="51"/>
      <c r="H416" s="51"/>
    </row>
    <row r="417" spans="1:8" ht="15.75" customHeight="1" x14ac:dyDescent="0.2">
      <c r="A417" s="51"/>
      <c r="B417" s="51"/>
      <c r="C417" s="51"/>
      <c r="D417" s="51"/>
      <c r="E417" s="51"/>
      <c r="F417" s="90"/>
      <c r="G417" s="51"/>
      <c r="H417" s="51"/>
    </row>
    <row r="418" spans="1:8" ht="15.75" customHeight="1" x14ac:dyDescent="0.2">
      <c r="A418" s="51"/>
      <c r="B418" s="51"/>
      <c r="C418" s="51"/>
      <c r="D418" s="51"/>
      <c r="E418" s="51"/>
      <c r="F418" s="90"/>
      <c r="G418" s="51"/>
      <c r="H418" s="51"/>
    </row>
    <row r="419" spans="1:8" ht="15.75" customHeight="1" x14ac:dyDescent="0.2">
      <c r="A419" s="51"/>
      <c r="B419" s="51"/>
      <c r="C419" s="51"/>
      <c r="D419" s="51"/>
      <c r="E419" s="51"/>
      <c r="F419" s="90"/>
      <c r="G419" s="51"/>
      <c r="H419" s="51"/>
    </row>
    <row r="420" spans="1:8" ht="15.75" customHeight="1" x14ac:dyDescent="0.2">
      <c r="A420" s="51"/>
      <c r="B420" s="51"/>
      <c r="C420" s="51"/>
      <c r="D420" s="51"/>
      <c r="E420" s="51"/>
      <c r="F420" s="90"/>
      <c r="G420" s="51"/>
      <c r="H420" s="51"/>
    </row>
    <row r="421" spans="1:8" ht="15.75" customHeight="1" x14ac:dyDescent="0.2">
      <c r="A421" s="51"/>
      <c r="B421" s="51"/>
      <c r="C421" s="51"/>
      <c r="D421" s="51"/>
      <c r="E421" s="51"/>
      <c r="F421" s="90"/>
      <c r="G421" s="51"/>
      <c r="H421" s="51"/>
    </row>
    <row r="422" spans="1:8" ht="15.75" customHeight="1" x14ac:dyDescent="0.2">
      <c r="A422" s="51"/>
      <c r="B422" s="51"/>
      <c r="C422" s="51"/>
      <c r="D422" s="51"/>
      <c r="E422" s="51"/>
      <c r="F422" s="90"/>
      <c r="G422" s="51"/>
      <c r="H422" s="51"/>
    </row>
    <row r="423" spans="1:8" ht="15.75" customHeight="1" x14ac:dyDescent="0.2">
      <c r="A423" s="51"/>
      <c r="B423" s="51"/>
      <c r="C423" s="51"/>
      <c r="D423" s="51"/>
      <c r="E423" s="51"/>
      <c r="F423" s="90"/>
      <c r="G423" s="51"/>
      <c r="H423" s="51"/>
    </row>
    <row r="424" spans="1:8" ht="15.75" customHeight="1" x14ac:dyDescent="0.2">
      <c r="A424" s="51"/>
      <c r="B424" s="51"/>
      <c r="C424" s="51"/>
      <c r="D424" s="51"/>
      <c r="E424" s="51"/>
      <c r="F424" s="90"/>
      <c r="G424" s="51"/>
      <c r="H424" s="51"/>
    </row>
    <row r="425" spans="1:8" ht="15.75" customHeight="1" x14ac:dyDescent="0.2">
      <c r="A425" s="51"/>
      <c r="B425" s="51"/>
      <c r="C425" s="51"/>
      <c r="D425" s="51"/>
      <c r="E425" s="51"/>
      <c r="F425" s="90"/>
      <c r="G425" s="51"/>
      <c r="H425" s="51"/>
    </row>
    <row r="426" spans="1:8" ht="15.75" customHeight="1" x14ac:dyDescent="0.2">
      <c r="A426" s="51"/>
      <c r="B426" s="51"/>
      <c r="C426" s="51"/>
      <c r="D426" s="51"/>
      <c r="E426" s="51"/>
      <c r="F426" s="90"/>
      <c r="G426" s="51"/>
      <c r="H426" s="51"/>
    </row>
    <row r="427" spans="1:8" ht="15.75" customHeight="1" x14ac:dyDescent="0.2">
      <c r="A427" s="51"/>
      <c r="B427" s="51"/>
      <c r="C427" s="51"/>
      <c r="D427" s="51"/>
      <c r="E427" s="51"/>
      <c r="F427" s="90"/>
      <c r="G427" s="51"/>
      <c r="H427" s="51"/>
    </row>
    <row r="428" spans="1:8" ht="15.75" customHeight="1" x14ac:dyDescent="0.2">
      <c r="A428" s="51"/>
      <c r="B428" s="51"/>
      <c r="C428" s="51"/>
      <c r="D428" s="51"/>
      <c r="E428" s="51"/>
      <c r="F428" s="90"/>
      <c r="G428" s="51"/>
      <c r="H428" s="51"/>
    </row>
    <row r="429" spans="1:8" ht="15.75" customHeight="1" x14ac:dyDescent="0.2">
      <c r="A429" s="51"/>
      <c r="B429" s="51"/>
      <c r="C429" s="51"/>
      <c r="D429" s="51"/>
      <c r="E429" s="51"/>
      <c r="F429" s="90"/>
      <c r="G429" s="51"/>
      <c r="H429" s="51"/>
    </row>
    <row r="430" spans="1:8" ht="15.75" customHeight="1" x14ac:dyDescent="0.2">
      <c r="A430" s="51"/>
      <c r="B430" s="51"/>
      <c r="C430" s="51"/>
      <c r="D430" s="51"/>
      <c r="E430" s="51"/>
      <c r="F430" s="90"/>
      <c r="G430" s="51"/>
      <c r="H430" s="51"/>
    </row>
    <row r="431" spans="1:8" ht="15.75" customHeight="1" x14ac:dyDescent="0.2">
      <c r="A431" s="51"/>
      <c r="B431" s="51"/>
      <c r="C431" s="51"/>
      <c r="D431" s="51"/>
      <c r="E431" s="51"/>
      <c r="F431" s="90"/>
      <c r="G431" s="51"/>
      <c r="H431" s="51"/>
    </row>
    <row r="432" spans="1:8" ht="15.75" customHeight="1" x14ac:dyDescent="0.2">
      <c r="A432" s="51"/>
      <c r="B432" s="51"/>
      <c r="C432" s="51"/>
      <c r="D432" s="51"/>
      <c r="E432" s="51"/>
      <c r="F432" s="90"/>
      <c r="G432" s="51"/>
      <c r="H432" s="51"/>
    </row>
    <row r="433" spans="1:8" ht="15.75" customHeight="1" x14ac:dyDescent="0.2">
      <c r="A433" s="51"/>
      <c r="B433" s="51"/>
      <c r="C433" s="51"/>
      <c r="D433" s="51"/>
      <c r="E433" s="51"/>
      <c r="F433" s="90"/>
      <c r="G433" s="51"/>
      <c r="H433" s="51"/>
    </row>
    <row r="434" spans="1:8" ht="15.75" customHeight="1" x14ac:dyDescent="0.2">
      <c r="A434" s="51"/>
      <c r="B434" s="51"/>
      <c r="C434" s="51"/>
      <c r="D434" s="51"/>
      <c r="E434" s="51"/>
      <c r="F434" s="90"/>
      <c r="G434" s="51"/>
      <c r="H434" s="51"/>
    </row>
    <row r="435" spans="1:8" ht="15.75" customHeight="1" x14ac:dyDescent="0.2">
      <c r="A435" s="51"/>
      <c r="B435" s="51"/>
      <c r="C435" s="51"/>
      <c r="D435" s="51"/>
      <c r="E435" s="51"/>
      <c r="F435" s="90"/>
      <c r="G435" s="51"/>
      <c r="H435" s="51"/>
    </row>
    <row r="436" spans="1:8" ht="15.75" customHeight="1" x14ac:dyDescent="0.2">
      <c r="A436" s="51"/>
      <c r="B436" s="51"/>
      <c r="C436" s="51"/>
      <c r="D436" s="51"/>
      <c r="E436" s="51"/>
      <c r="F436" s="90"/>
      <c r="G436" s="51"/>
      <c r="H436" s="51"/>
    </row>
    <row r="437" spans="1:8" ht="15.75" customHeight="1" x14ac:dyDescent="0.2">
      <c r="A437" s="51"/>
      <c r="B437" s="51"/>
      <c r="C437" s="51"/>
      <c r="D437" s="51"/>
      <c r="E437" s="51"/>
      <c r="F437" s="90"/>
      <c r="G437" s="51"/>
      <c r="H437" s="51"/>
    </row>
    <row r="438" spans="1:8" ht="15.75" customHeight="1" x14ac:dyDescent="0.2">
      <c r="A438" s="51"/>
      <c r="B438" s="51"/>
      <c r="C438" s="51"/>
      <c r="D438" s="51"/>
      <c r="E438" s="51"/>
      <c r="F438" s="90"/>
      <c r="G438" s="51"/>
      <c r="H438" s="51"/>
    </row>
    <row r="439" spans="1:8" ht="15.75" customHeight="1" x14ac:dyDescent="0.2">
      <c r="A439" s="51"/>
      <c r="B439" s="51"/>
      <c r="C439" s="51"/>
      <c r="D439" s="51"/>
      <c r="E439" s="51"/>
      <c r="F439" s="90"/>
      <c r="G439" s="51"/>
      <c r="H439" s="51"/>
    </row>
    <row r="440" spans="1:8" ht="15.75" customHeight="1" x14ac:dyDescent="0.2">
      <c r="A440" s="51"/>
      <c r="B440" s="51"/>
      <c r="C440" s="51"/>
      <c r="D440" s="51"/>
      <c r="E440" s="51"/>
      <c r="F440" s="90"/>
      <c r="G440" s="51"/>
      <c r="H440" s="51"/>
    </row>
    <row r="441" spans="1:8" ht="15.75" customHeight="1" x14ac:dyDescent="0.2">
      <c r="A441" s="51"/>
      <c r="B441" s="51"/>
      <c r="C441" s="51"/>
      <c r="D441" s="51"/>
      <c r="E441" s="51"/>
      <c r="F441" s="90"/>
      <c r="G441" s="51"/>
      <c r="H441" s="51"/>
    </row>
    <row r="442" spans="1:8" ht="15.75" customHeight="1" x14ac:dyDescent="0.2">
      <c r="A442" s="51"/>
      <c r="B442" s="51"/>
      <c r="C442" s="51"/>
      <c r="D442" s="51"/>
      <c r="E442" s="51"/>
      <c r="F442" s="90"/>
      <c r="G442" s="51"/>
      <c r="H442" s="51"/>
    </row>
    <row r="443" spans="1:8" ht="15.75" customHeight="1" x14ac:dyDescent="0.2">
      <c r="A443" s="51"/>
      <c r="B443" s="51"/>
      <c r="C443" s="51"/>
      <c r="D443" s="51"/>
      <c r="E443" s="51"/>
      <c r="F443" s="90"/>
      <c r="G443" s="51"/>
      <c r="H443" s="51"/>
    </row>
    <row r="444" spans="1:8" ht="15.75" customHeight="1" x14ac:dyDescent="0.2">
      <c r="A444" s="51"/>
      <c r="B444" s="51"/>
      <c r="C444" s="51"/>
      <c r="D444" s="51"/>
      <c r="E444" s="51"/>
      <c r="F444" s="90"/>
      <c r="G444" s="51"/>
      <c r="H444" s="51"/>
    </row>
    <row r="445" spans="1:8" ht="15.75" customHeight="1" x14ac:dyDescent="0.2">
      <c r="A445" s="51"/>
      <c r="B445" s="51"/>
      <c r="C445" s="51"/>
      <c r="D445" s="51"/>
      <c r="E445" s="51"/>
      <c r="F445" s="90"/>
      <c r="G445" s="51"/>
      <c r="H445" s="51"/>
    </row>
    <row r="446" spans="1:8" ht="15.75" customHeight="1" x14ac:dyDescent="0.2">
      <c r="A446" s="51"/>
      <c r="B446" s="51"/>
      <c r="C446" s="51"/>
      <c r="D446" s="51"/>
      <c r="E446" s="51"/>
      <c r="F446" s="90"/>
      <c r="G446" s="51"/>
      <c r="H446" s="51"/>
    </row>
    <row r="447" spans="1:8" ht="15.75" customHeight="1" x14ac:dyDescent="0.2">
      <c r="A447" s="51"/>
      <c r="B447" s="51"/>
      <c r="C447" s="51"/>
      <c r="D447" s="51"/>
      <c r="E447" s="51"/>
      <c r="F447" s="90"/>
      <c r="G447" s="51"/>
      <c r="H447" s="51"/>
    </row>
    <row r="448" spans="1:8" ht="15.75" customHeight="1" x14ac:dyDescent="0.2">
      <c r="A448" s="51"/>
      <c r="B448" s="51"/>
      <c r="C448" s="51"/>
      <c r="D448" s="51"/>
      <c r="E448" s="51"/>
      <c r="F448" s="90"/>
      <c r="G448" s="51"/>
      <c r="H448" s="51"/>
    </row>
    <row r="449" spans="1:8" ht="15.75" customHeight="1" x14ac:dyDescent="0.2">
      <c r="A449" s="51"/>
      <c r="B449" s="51"/>
      <c r="C449" s="51"/>
      <c r="D449" s="51"/>
      <c r="E449" s="51"/>
      <c r="F449" s="90"/>
      <c r="G449" s="51"/>
      <c r="H449" s="51"/>
    </row>
    <row r="450" spans="1:8" ht="15.75" customHeight="1" x14ac:dyDescent="0.2">
      <c r="A450" s="51"/>
      <c r="B450" s="51"/>
      <c r="C450" s="51"/>
      <c r="D450" s="51"/>
      <c r="E450" s="51"/>
      <c r="F450" s="90"/>
      <c r="G450" s="51"/>
      <c r="H450" s="51"/>
    </row>
    <row r="451" spans="1:8" ht="15.75" customHeight="1" x14ac:dyDescent="0.2">
      <c r="A451" s="51"/>
      <c r="B451" s="51"/>
      <c r="C451" s="51"/>
      <c r="D451" s="51"/>
      <c r="E451" s="51"/>
      <c r="F451" s="90"/>
      <c r="G451" s="51"/>
      <c r="H451" s="51"/>
    </row>
    <row r="452" spans="1:8" ht="15.75" customHeight="1" x14ac:dyDescent="0.2">
      <c r="A452" s="51"/>
      <c r="B452" s="51"/>
      <c r="C452" s="51"/>
      <c r="D452" s="51"/>
      <c r="E452" s="51"/>
      <c r="F452" s="90"/>
      <c r="G452" s="51"/>
      <c r="H452" s="51"/>
    </row>
  </sheetData>
  <mergeCells count="3">
    <mergeCell ref="A3:H3"/>
    <mergeCell ref="G1:H1"/>
    <mergeCell ref="F102:G102"/>
  </mergeCells>
  <printOptions horizontalCentered="1"/>
  <pageMargins left="0" right="0" top="0.59055118110236227" bottom="0.74803149606299213" header="0.19685039370078741" footer="0.15748031496062992"/>
  <pageSetup paperSize="9" scale="9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5"/>
  <sheetViews>
    <sheetView workbookViewId="0">
      <selection activeCell="H31" sqref="H31"/>
    </sheetView>
  </sheetViews>
  <sheetFormatPr defaultRowHeight="12.75" x14ac:dyDescent="0.2"/>
  <cols>
    <col min="1" max="1" width="7.42578125" customWidth="1"/>
    <col min="2" max="2" width="0.85546875" customWidth="1"/>
    <col min="3" max="3" width="8.28515625" customWidth="1"/>
    <col min="4" max="4" width="0.42578125" customWidth="1"/>
    <col min="5" max="5" width="1.42578125" customWidth="1"/>
    <col min="6" max="6" width="20.42578125" style="89" customWidth="1"/>
    <col min="7" max="7" width="10.140625" customWidth="1"/>
    <col min="8" max="8" width="10.85546875" customWidth="1"/>
    <col min="9" max="9" width="12.5703125" style="89" customWidth="1"/>
    <col min="10" max="10" width="37" style="89" customWidth="1"/>
    <col min="11" max="11" width="16.140625" style="89" customWidth="1"/>
  </cols>
  <sheetData>
    <row r="1" spans="1:11" ht="15.75" customHeight="1" thickBot="1" x14ac:dyDescent="0.25">
      <c r="B1" s="3" t="s">
        <v>122</v>
      </c>
    </row>
    <row r="2" spans="1:11" ht="23.25" customHeight="1" thickBot="1" x14ac:dyDescent="0.35">
      <c r="A2" s="359" t="s">
        <v>355</v>
      </c>
      <c r="B2" s="360"/>
      <c r="C2" s="360"/>
      <c r="D2" s="360"/>
      <c r="E2" s="360"/>
      <c r="F2" s="360"/>
      <c r="G2" s="360"/>
      <c r="H2" s="361"/>
      <c r="I2" s="362" t="s">
        <v>326</v>
      </c>
      <c r="J2" s="363"/>
      <c r="K2" s="364"/>
    </row>
    <row r="3" spans="1:11" ht="32.25" customHeight="1" x14ac:dyDescent="0.2">
      <c r="A3" s="103" t="s">
        <v>325</v>
      </c>
      <c r="B3" s="103" t="s">
        <v>324</v>
      </c>
      <c r="C3" s="103" t="s">
        <v>323</v>
      </c>
      <c r="D3" s="103" t="s">
        <v>322</v>
      </c>
      <c r="E3" s="103" t="s">
        <v>321</v>
      </c>
      <c r="F3" s="103" t="s">
        <v>320</v>
      </c>
      <c r="G3" s="103" t="s">
        <v>319</v>
      </c>
      <c r="H3" s="102" t="s">
        <v>121</v>
      </c>
      <c r="I3" s="103" t="s">
        <v>327</v>
      </c>
      <c r="J3" s="103" t="s">
        <v>328</v>
      </c>
      <c r="K3" s="103" t="s">
        <v>329</v>
      </c>
    </row>
    <row r="4" spans="1:11" ht="15.75" customHeight="1" x14ac:dyDescent="0.2">
      <c r="A4" s="99">
        <v>1</v>
      </c>
      <c r="B4" s="100"/>
      <c r="C4" s="99"/>
      <c r="D4" s="98"/>
      <c r="E4" s="96">
        <v>0</v>
      </c>
      <c r="F4" s="97"/>
      <c r="G4" s="96"/>
      <c r="H4" s="99"/>
      <c r="I4" s="104">
        <v>1996</v>
      </c>
      <c r="J4" s="97" t="s">
        <v>330</v>
      </c>
      <c r="K4" s="104">
        <v>2006</v>
      </c>
    </row>
    <row r="5" spans="1:11" ht="15.75" customHeight="1" x14ac:dyDescent="0.2">
      <c r="A5" s="99">
        <v>2</v>
      </c>
      <c r="B5" s="100"/>
      <c r="C5" s="99"/>
      <c r="D5" s="98"/>
      <c r="E5" s="99">
        <v>0</v>
      </c>
      <c r="F5" s="97"/>
      <c r="G5" s="99"/>
      <c r="H5" s="99"/>
      <c r="I5" s="105">
        <v>1996</v>
      </c>
      <c r="J5" s="97" t="s">
        <v>331</v>
      </c>
      <c r="K5" s="104">
        <v>2013</v>
      </c>
    </row>
    <row r="6" spans="1:11" ht="15.75" customHeight="1" x14ac:dyDescent="0.2">
      <c r="A6" s="99">
        <v>3</v>
      </c>
      <c r="B6" s="100"/>
      <c r="C6" s="99"/>
      <c r="D6" s="98"/>
      <c r="E6" s="99">
        <v>0</v>
      </c>
      <c r="F6" s="97"/>
      <c r="G6" s="99"/>
      <c r="H6" s="99"/>
      <c r="I6" s="105">
        <v>1996</v>
      </c>
      <c r="J6" s="97" t="s">
        <v>332</v>
      </c>
      <c r="K6" s="104">
        <v>2013</v>
      </c>
    </row>
    <row r="7" spans="1:11" ht="15.75" customHeight="1" x14ac:dyDescent="0.2">
      <c r="A7" s="99">
        <v>4</v>
      </c>
      <c r="B7" s="100"/>
      <c r="C7" s="99"/>
      <c r="D7" s="98"/>
      <c r="E7" s="96"/>
      <c r="F7" s="97"/>
      <c r="G7" s="96"/>
      <c r="H7" s="99" t="s">
        <v>260</v>
      </c>
      <c r="I7" s="104">
        <v>1996</v>
      </c>
      <c r="J7" s="97" t="s">
        <v>315</v>
      </c>
      <c r="K7" s="104">
        <v>2020</v>
      </c>
    </row>
    <row r="8" spans="1:11" ht="15.75" customHeight="1" x14ac:dyDescent="0.2">
      <c r="A8" s="99">
        <v>5</v>
      </c>
      <c r="B8" s="100"/>
      <c r="C8" s="99"/>
      <c r="D8" s="98"/>
      <c r="E8" s="99"/>
      <c r="F8" s="97"/>
      <c r="G8" s="99"/>
      <c r="H8" s="99"/>
      <c r="I8" s="105">
        <v>1997</v>
      </c>
      <c r="J8" s="97" t="s">
        <v>333</v>
      </c>
      <c r="K8" s="104">
        <v>2006</v>
      </c>
    </row>
    <row r="9" spans="1:11" ht="15.75" customHeight="1" x14ac:dyDescent="0.2">
      <c r="A9" s="99">
        <v>6</v>
      </c>
      <c r="B9" s="100"/>
      <c r="C9" s="99"/>
      <c r="D9" s="98"/>
      <c r="E9" s="99"/>
      <c r="F9" s="97"/>
      <c r="G9" s="99"/>
      <c r="H9" s="99"/>
      <c r="I9" s="105">
        <v>1997</v>
      </c>
      <c r="J9" s="97" t="s">
        <v>334</v>
      </c>
      <c r="K9" s="104">
        <v>2006</v>
      </c>
    </row>
    <row r="10" spans="1:11" ht="15.75" customHeight="1" x14ac:dyDescent="0.2">
      <c r="A10" s="99">
        <v>7</v>
      </c>
      <c r="B10" s="100"/>
      <c r="C10" s="99"/>
      <c r="D10" s="98"/>
      <c r="E10" s="96"/>
      <c r="F10" s="97"/>
      <c r="G10" s="96"/>
      <c r="H10" s="99"/>
      <c r="I10" s="104">
        <v>2001</v>
      </c>
      <c r="J10" s="97" t="s">
        <v>335</v>
      </c>
      <c r="K10" s="104">
        <v>2011</v>
      </c>
    </row>
    <row r="11" spans="1:11" ht="15.75" customHeight="1" x14ac:dyDescent="0.2">
      <c r="A11" s="99">
        <v>8</v>
      </c>
      <c r="B11" s="100"/>
      <c r="C11" s="99"/>
      <c r="D11" s="98"/>
      <c r="E11" s="99"/>
      <c r="F11" s="97"/>
      <c r="G11" s="99"/>
      <c r="H11" s="99"/>
      <c r="I11" s="105">
        <v>2001</v>
      </c>
      <c r="J11" s="97" t="s">
        <v>336</v>
      </c>
      <c r="K11" s="104">
        <v>2013</v>
      </c>
    </row>
    <row r="12" spans="1:11" ht="15.75" customHeight="1" x14ac:dyDescent="0.2">
      <c r="A12" s="99">
        <v>37</v>
      </c>
      <c r="B12" s="100"/>
      <c r="C12" s="99"/>
      <c r="D12" s="98"/>
      <c r="E12" s="99"/>
      <c r="F12" s="97"/>
      <c r="G12" s="99"/>
      <c r="H12" s="99"/>
      <c r="I12" s="105">
        <v>2002</v>
      </c>
      <c r="J12" s="97" t="s">
        <v>306</v>
      </c>
      <c r="K12" s="104">
        <v>2020</v>
      </c>
    </row>
    <row r="13" spans="1:11" ht="15.75" customHeight="1" x14ac:dyDescent="0.2">
      <c r="A13" s="99">
        <v>38</v>
      </c>
      <c r="B13" s="100"/>
      <c r="C13" s="99"/>
      <c r="D13" s="98"/>
      <c r="E13" s="96"/>
      <c r="F13" s="97"/>
      <c r="G13" s="96"/>
      <c r="H13" s="99"/>
      <c r="I13" s="104"/>
      <c r="J13" s="97" t="s">
        <v>337</v>
      </c>
      <c r="K13" s="104"/>
    </row>
    <row r="14" spans="1:11" ht="15.75" customHeight="1" x14ac:dyDescent="0.2">
      <c r="A14" s="99">
        <v>45</v>
      </c>
      <c r="B14" s="100"/>
      <c r="C14" s="99"/>
      <c r="D14" s="98"/>
      <c r="E14" s="99"/>
      <c r="F14" s="97"/>
      <c r="G14" s="99"/>
      <c r="H14" s="99"/>
      <c r="I14" s="105">
        <v>2002</v>
      </c>
      <c r="J14" s="97" t="s">
        <v>338</v>
      </c>
      <c r="K14" s="104">
        <v>2006</v>
      </c>
    </row>
    <row r="15" spans="1:11" ht="15.75" customHeight="1" x14ac:dyDescent="0.2">
      <c r="A15" s="99">
        <v>46</v>
      </c>
      <c r="B15" s="100"/>
      <c r="C15" s="99"/>
      <c r="D15" s="98"/>
      <c r="E15" s="99"/>
      <c r="F15" s="97"/>
      <c r="G15" s="99"/>
      <c r="H15" s="99"/>
      <c r="I15" s="105">
        <v>2002</v>
      </c>
      <c r="J15" s="97" t="s">
        <v>339</v>
      </c>
      <c r="K15" s="104">
        <v>2006</v>
      </c>
    </row>
    <row r="16" spans="1:11" ht="15.75" customHeight="1" x14ac:dyDescent="0.2">
      <c r="A16" s="99">
        <v>47</v>
      </c>
      <c r="B16" s="100"/>
      <c r="C16" s="99"/>
      <c r="D16" s="98"/>
      <c r="E16" s="96"/>
      <c r="F16" s="97"/>
      <c r="G16" s="96"/>
      <c r="H16" s="99"/>
      <c r="I16" s="104"/>
      <c r="J16" s="97" t="s">
        <v>340</v>
      </c>
      <c r="K16" s="104"/>
    </row>
    <row r="17" spans="1:11" ht="15.75" customHeight="1" x14ac:dyDescent="0.2">
      <c r="A17" s="99">
        <v>50</v>
      </c>
      <c r="B17" s="100"/>
      <c r="C17" s="99"/>
      <c r="D17" s="98"/>
      <c r="E17" s="99"/>
      <c r="F17" s="97"/>
      <c r="G17" s="99"/>
      <c r="H17" s="99"/>
      <c r="I17" s="105"/>
      <c r="J17" s="97" t="s">
        <v>341</v>
      </c>
      <c r="K17" s="104">
        <v>2004</v>
      </c>
    </row>
    <row r="18" spans="1:11" ht="28.5" customHeight="1" x14ac:dyDescent="0.2">
      <c r="A18" s="99">
        <v>51</v>
      </c>
      <c r="B18" s="100"/>
      <c r="C18" s="99"/>
      <c r="D18" s="98"/>
      <c r="E18" s="99"/>
      <c r="F18" s="97" t="s">
        <v>292</v>
      </c>
      <c r="G18" s="99"/>
      <c r="H18" s="99"/>
      <c r="I18" s="105">
        <v>2002</v>
      </c>
      <c r="J18" s="97" t="s">
        <v>342</v>
      </c>
      <c r="K18" s="104">
        <v>2014</v>
      </c>
    </row>
    <row r="19" spans="1:11" ht="15.75" customHeight="1" x14ac:dyDescent="0.2">
      <c r="A19" s="99">
        <v>52</v>
      </c>
      <c r="B19" s="100"/>
      <c r="C19" s="99"/>
      <c r="D19" s="98"/>
      <c r="E19" s="96"/>
      <c r="F19" s="97"/>
      <c r="G19" s="96"/>
      <c r="H19" s="99" t="s">
        <v>290</v>
      </c>
      <c r="I19" s="104">
        <v>2003</v>
      </c>
      <c r="J19" s="97" t="s">
        <v>343</v>
      </c>
      <c r="K19" s="104">
        <v>2008</v>
      </c>
    </row>
    <row r="20" spans="1:11" ht="15.75" customHeight="1" x14ac:dyDescent="0.2">
      <c r="A20" s="99">
        <v>54</v>
      </c>
      <c r="B20" s="100"/>
      <c r="C20" s="99"/>
      <c r="D20" s="98"/>
      <c r="E20" s="99"/>
      <c r="F20" s="97"/>
      <c r="G20" s="99"/>
      <c r="H20" s="99" t="s">
        <v>260</v>
      </c>
      <c r="I20" s="105">
        <v>2005</v>
      </c>
      <c r="J20" s="97" t="s">
        <v>287</v>
      </c>
      <c r="K20" s="104">
        <v>2020</v>
      </c>
    </row>
    <row r="21" spans="1:11" ht="15.75" customHeight="1" x14ac:dyDescent="0.2">
      <c r="A21" s="99">
        <v>56</v>
      </c>
      <c r="B21" s="100"/>
      <c r="C21" s="99"/>
      <c r="D21" s="98"/>
      <c r="E21" s="99"/>
      <c r="F21" s="97"/>
      <c r="G21" s="99"/>
      <c r="H21" s="99"/>
      <c r="I21" s="105">
        <v>2006</v>
      </c>
      <c r="J21" s="97" t="s">
        <v>344</v>
      </c>
      <c r="K21" s="104">
        <v>2008</v>
      </c>
    </row>
    <row r="22" spans="1:11" ht="15.75" customHeight="1" x14ac:dyDescent="0.2">
      <c r="A22" s="99">
        <v>57</v>
      </c>
      <c r="B22" s="100"/>
      <c r="C22" s="99">
        <v>1</v>
      </c>
      <c r="D22" s="98"/>
      <c r="E22" s="96"/>
      <c r="F22" s="97"/>
      <c r="G22" s="96"/>
      <c r="H22" s="99" t="s">
        <v>260</v>
      </c>
      <c r="I22" s="104">
        <v>2006</v>
      </c>
      <c r="J22" s="97" t="s">
        <v>345</v>
      </c>
      <c r="K22" s="104">
        <v>2014</v>
      </c>
    </row>
    <row r="23" spans="1:11" ht="15.75" customHeight="1" x14ac:dyDescent="0.2">
      <c r="A23" s="99">
        <v>58</v>
      </c>
      <c r="B23" s="100"/>
      <c r="C23" s="99"/>
      <c r="D23" s="98"/>
      <c r="E23" s="99"/>
      <c r="F23" s="97"/>
      <c r="G23" s="99"/>
      <c r="H23" s="99" t="s">
        <v>260</v>
      </c>
      <c r="I23" s="105">
        <v>2006</v>
      </c>
      <c r="J23" s="97" t="s">
        <v>346</v>
      </c>
      <c r="K23" s="104">
        <v>2011</v>
      </c>
    </row>
    <row r="24" spans="1:11" ht="15.75" customHeight="1" x14ac:dyDescent="0.2">
      <c r="A24" s="99">
        <v>59</v>
      </c>
      <c r="B24" s="100"/>
      <c r="C24" s="99"/>
      <c r="D24" s="98"/>
      <c r="E24" s="99"/>
      <c r="F24" s="97"/>
      <c r="G24" s="99"/>
      <c r="H24" s="99" t="s">
        <v>281</v>
      </c>
      <c r="I24" s="105">
        <v>2006</v>
      </c>
      <c r="J24" s="97" t="s">
        <v>347</v>
      </c>
      <c r="K24" s="104">
        <v>2008</v>
      </c>
    </row>
    <row r="25" spans="1:11" ht="15.75" customHeight="1" x14ac:dyDescent="0.2">
      <c r="A25" s="99">
        <v>69</v>
      </c>
      <c r="B25" s="100"/>
      <c r="C25" s="99"/>
      <c r="D25" s="98"/>
      <c r="E25" s="96"/>
      <c r="F25" s="97"/>
      <c r="G25" s="96"/>
      <c r="H25" s="99"/>
      <c r="I25" s="104">
        <v>2006</v>
      </c>
      <c r="J25" s="97" t="s">
        <v>364</v>
      </c>
      <c r="K25" s="104">
        <v>2020</v>
      </c>
    </row>
    <row r="26" spans="1:11" ht="15.75" customHeight="1" x14ac:dyDescent="0.2">
      <c r="A26" s="99">
        <v>78</v>
      </c>
      <c r="B26" s="100"/>
      <c r="C26" s="99"/>
      <c r="D26" s="98"/>
      <c r="E26" s="96"/>
      <c r="F26" s="97"/>
      <c r="G26" s="96"/>
      <c r="H26" s="99"/>
      <c r="I26" s="104">
        <v>2007</v>
      </c>
      <c r="J26" s="107" t="s">
        <v>385</v>
      </c>
      <c r="K26" s="104">
        <v>2020</v>
      </c>
    </row>
    <row r="27" spans="1:11" ht="15.75" customHeight="1" x14ac:dyDescent="0.2">
      <c r="A27" s="99">
        <v>82</v>
      </c>
      <c r="B27" s="100"/>
      <c r="C27" s="99">
        <v>1</v>
      </c>
      <c r="D27" s="98">
        <v>2008</v>
      </c>
      <c r="E27" s="99"/>
      <c r="F27" s="97" t="s">
        <v>220</v>
      </c>
      <c r="G27" s="99">
        <v>1560</v>
      </c>
      <c r="H27" s="99"/>
      <c r="I27" s="105">
        <v>2008</v>
      </c>
      <c r="J27" s="97" t="s">
        <v>348</v>
      </c>
      <c r="K27" s="104">
        <v>2016</v>
      </c>
    </row>
    <row r="28" spans="1:11" ht="15.75" customHeight="1" x14ac:dyDescent="0.2">
      <c r="A28" s="99">
        <v>94</v>
      </c>
      <c r="B28" s="100"/>
      <c r="C28" s="99">
        <v>1</v>
      </c>
      <c r="D28" s="98"/>
      <c r="E28" s="99"/>
      <c r="F28" s="97"/>
      <c r="G28" s="99"/>
      <c r="H28" s="99" t="s">
        <v>260</v>
      </c>
      <c r="I28" s="105">
        <v>2011</v>
      </c>
      <c r="J28" s="97" t="s">
        <v>349</v>
      </c>
      <c r="K28" s="104">
        <v>2014</v>
      </c>
    </row>
    <row r="29" spans="1:11" ht="15.75" customHeight="1" x14ac:dyDescent="0.2">
      <c r="A29" s="99">
        <v>95</v>
      </c>
      <c r="B29" s="100"/>
      <c r="C29" s="99">
        <v>1</v>
      </c>
      <c r="D29" s="98"/>
      <c r="E29" s="96"/>
      <c r="F29" s="97"/>
      <c r="G29" s="96"/>
      <c r="H29" s="99" t="s">
        <v>260</v>
      </c>
      <c r="I29" s="104">
        <v>2012</v>
      </c>
      <c r="J29" s="97" t="s">
        <v>350</v>
      </c>
      <c r="K29" s="104">
        <v>2014</v>
      </c>
    </row>
    <row r="30" spans="1:11" ht="15.75" customHeight="1" x14ac:dyDescent="0.2">
      <c r="A30" s="99">
        <v>121</v>
      </c>
      <c r="B30" s="100"/>
      <c r="C30" s="99"/>
      <c r="D30" s="98"/>
      <c r="E30" s="96"/>
      <c r="F30" s="97"/>
      <c r="G30" s="96"/>
      <c r="H30" s="99"/>
      <c r="I30" s="104">
        <v>2014</v>
      </c>
      <c r="J30" s="97" t="s">
        <v>249</v>
      </c>
      <c r="K30" s="104">
        <v>2020</v>
      </c>
    </row>
    <row r="31" spans="1:11" ht="15.75" customHeight="1" x14ac:dyDescent="0.2">
      <c r="A31" s="99">
        <v>132</v>
      </c>
      <c r="B31" s="100"/>
      <c r="C31" s="99">
        <v>1</v>
      </c>
      <c r="D31" s="98"/>
      <c r="E31" s="99"/>
      <c r="F31" s="97" t="s">
        <v>238</v>
      </c>
      <c r="G31" s="99">
        <v>249.99</v>
      </c>
      <c r="H31" s="278" t="s">
        <v>351</v>
      </c>
      <c r="I31" s="105">
        <v>2015</v>
      </c>
      <c r="J31" s="97" t="s">
        <v>240</v>
      </c>
      <c r="K31" s="104">
        <v>2016</v>
      </c>
    </row>
    <row r="32" spans="1:11" ht="15.75" customHeight="1" x14ac:dyDescent="0.2">
      <c r="A32" s="99"/>
      <c r="B32" s="100"/>
      <c r="C32" s="99"/>
      <c r="D32" s="98"/>
      <c r="E32" s="99"/>
      <c r="F32" s="97"/>
      <c r="G32" s="99"/>
      <c r="H32" s="99"/>
      <c r="I32" s="105"/>
      <c r="J32" s="97"/>
      <c r="K32" s="104"/>
    </row>
    <row r="33" spans="1:11" ht="15.75" customHeight="1" x14ac:dyDescent="0.2">
      <c r="A33" s="99" t="s">
        <v>352</v>
      </c>
      <c r="B33" s="100" t="s">
        <v>353</v>
      </c>
      <c r="C33" s="99">
        <v>2</v>
      </c>
      <c r="D33" s="98">
        <v>2008</v>
      </c>
      <c r="E33" s="96"/>
      <c r="F33" s="97" t="s">
        <v>220</v>
      </c>
      <c r="G33" s="96">
        <v>39.99</v>
      </c>
      <c r="H33" s="99" t="s">
        <v>260</v>
      </c>
      <c r="I33" s="104">
        <v>2008</v>
      </c>
      <c r="J33" s="97" t="s">
        <v>354</v>
      </c>
      <c r="K33" s="104">
        <v>2018</v>
      </c>
    </row>
    <row r="34" spans="1:11" ht="15.75" customHeight="1" x14ac:dyDescent="0.2">
      <c r="A34" s="51"/>
      <c r="B34" s="94"/>
      <c r="H34" s="51"/>
      <c r="I34" s="90"/>
      <c r="J34" s="90"/>
      <c r="K34" s="90"/>
    </row>
    <row r="35" spans="1:11" ht="15.75" customHeight="1" x14ac:dyDescent="0.2">
      <c r="A35" s="51"/>
      <c r="B35" s="93"/>
      <c r="C35" s="51"/>
      <c r="D35" s="51"/>
      <c r="E35" s="92"/>
      <c r="F35" s="90" t="s">
        <v>205</v>
      </c>
      <c r="G35" s="51"/>
      <c r="H35" s="51"/>
      <c r="J35" s="90"/>
      <c r="K35" s="90"/>
    </row>
    <row r="36" spans="1:11" ht="15.75" customHeight="1" x14ac:dyDescent="0.2">
      <c r="A36" s="51"/>
      <c r="B36" s="93"/>
      <c r="C36" s="51"/>
      <c r="D36" s="51"/>
      <c r="F36" s="90" t="s">
        <v>389</v>
      </c>
      <c r="G36" s="51"/>
      <c r="H36" s="51"/>
      <c r="J36" s="90"/>
      <c r="K36" s="90"/>
    </row>
    <row r="37" spans="1:11" ht="15.75" customHeight="1" x14ac:dyDescent="0.2">
      <c r="A37" s="51"/>
      <c r="B37" s="93"/>
      <c r="C37" s="51"/>
      <c r="D37" s="51"/>
      <c r="E37" s="92"/>
      <c r="F37" s="90"/>
      <c r="G37" s="51"/>
      <c r="H37" s="51"/>
      <c r="I37" s="90"/>
      <c r="J37" s="90"/>
      <c r="K37" s="90"/>
    </row>
    <row r="38" spans="1:11" ht="15.75" customHeight="1" x14ac:dyDescent="0.2">
      <c r="A38" s="51"/>
      <c r="B38" s="93"/>
      <c r="C38" s="51"/>
      <c r="D38" s="51"/>
      <c r="E38" s="92"/>
      <c r="F38" s="90"/>
      <c r="G38" s="51"/>
      <c r="H38" s="51"/>
      <c r="I38" s="90"/>
      <c r="J38" s="90"/>
      <c r="K38" s="90"/>
    </row>
    <row r="39" spans="1:11" ht="15.75" customHeight="1" x14ac:dyDescent="0.2">
      <c r="A39" s="51"/>
      <c r="B39" s="93"/>
      <c r="C39" s="51"/>
      <c r="D39" s="51"/>
      <c r="E39" s="92"/>
      <c r="F39" s="91"/>
      <c r="G39" s="51"/>
      <c r="H39" s="51"/>
      <c r="I39" s="90"/>
      <c r="J39" s="90"/>
      <c r="K39" s="90"/>
    </row>
    <row r="40" spans="1:11" ht="15.75" customHeight="1" x14ac:dyDescent="0.2">
      <c r="A40" s="51"/>
      <c r="B40" s="93"/>
      <c r="C40" s="51"/>
      <c r="D40" s="51"/>
      <c r="E40" s="92"/>
      <c r="F40" s="91"/>
      <c r="G40" s="51"/>
      <c r="H40" s="51"/>
      <c r="I40" s="90"/>
      <c r="J40" s="90"/>
      <c r="K40" s="90"/>
    </row>
    <row r="41" spans="1:11" ht="15.75" customHeight="1" x14ac:dyDescent="0.2">
      <c r="A41" s="51"/>
      <c r="B41" s="93"/>
      <c r="C41" s="51"/>
      <c r="D41" s="51"/>
      <c r="E41" s="92"/>
      <c r="F41" s="91"/>
      <c r="G41" s="51"/>
      <c r="H41" s="51"/>
      <c r="I41" s="90"/>
      <c r="J41" s="90"/>
      <c r="K41" s="90"/>
    </row>
    <row r="42" spans="1:11" ht="15.75" customHeight="1" x14ac:dyDescent="0.2">
      <c r="A42" s="51"/>
      <c r="B42" s="51"/>
      <c r="C42" s="51"/>
      <c r="D42" s="51"/>
      <c r="E42" s="51"/>
      <c r="F42" s="90"/>
      <c r="G42" s="51"/>
      <c r="H42" s="51"/>
      <c r="I42" s="90"/>
      <c r="J42" s="90"/>
      <c r="K42" s="90"/>
    </row>
    <row r="43" spans="1:11" ht="15.75" customHeight="1" x14ac:dyDescent="0.2">
      <c r="A43" s="51"/>
      <c r="B43" s="51"/>
      <c r="C43" s="51"/>
      <c r="D43" s="51"/>
      <c r="E43" s="51"/>
      <c r="F43" s="90"/>
      <c r="G43" s="51"/>
      <c r="H43" s="51"/>
      <c r="I43" s="90"/>
      <c r="J43" s="90"/>
      <c r="K43" s="90"/>
    </row>
    <row r="44" spans="1:11" ht="15.75" customHeight="1" x14ac:dyDescent="0.2">
      <c r="A44" s="51"/>
      <c r="B44" s="51"/>
      <c r="C44" s="51"/>
      <c r="D44" s="51"/>
      <c r="E44" s="51"/>
      <c r="F44" s="90"/>
      <c r="G44" s="51"/>
      <c r="H44" s="51"/>
      <c r="I44" s="90"/>
      <c r="J44" s="90"/>
      <c r="K44" s="90"/>
    </row>
    <row r="45" spans="1:11" ht="15.75" customHeight="1" x14ac:dyDescent="0.2">
      <c r="A45" s="51"/>
      <c r="B45" s="51"/>
      <c r="C45" s="51"/>
      <c r="D45" s="51"/>
      <c r="E45" s="51"/>
      <c r="F45" s="90"/>
      <c r="G45" s="51"/>
      <c r="H45" s="51"/>
      <c r="I45" s="90"/>
      <c r="J45" s="90"/>
      <c r="K45" s="90"/>
    </row>
    <row r="46" spans="1:11" ht="15.75" customHeight="1" x14ac:dyDescent="0.2">
      <c r="A46" s="51"/>
      <c r="B46" s="51"/>
      <c r="C46" s="51"/>
      <c r="D46" s="51"/>
      <c r="E46" s="51"/>
      <c r="F46" s="90"/>
      <c r="G46" s="51"/>
      <c r="H46" s="51"/>
      <c r="I46" s="90"/>
      <c r="J46" s="90"/>
      <c r="K46" s="90"/>
    </row>
    <row r="47" spans="1:11" ht="15.75" customHeight="1" x14ac:dyDescent="0.2">
      <c r="A47" s="51"/>
      <c r="B47" s="51"/>
      <c r="C47" s="51"/>
      <c r="D47" s="51"/>
      <c r="E47" s="51"/>
      <c r="F47" s="90"/>
      <c r="G47" s="51"/>
      <c r="H47" s="51"/>
      <c r="I47" s="90"/>
      <c r="J47" s="90"/>
      <c r="K47" s="90"/>
    </row>
    <row r="48" spans="1:11" ht="15.75" customHeight="1" x14ac:dyDescent="0.2">
      <c r="A48" s="51"/>
      <c r="B48" s="51"/>
      <c r="C48" s="51"/>
      <c r="D48" s="51"/>
      <c r="E48" s="51"/>
      <c r="F48" s="90"/>
      <c r="G48" s="51"/>
      <c r="H48" s="51"/>
      <c r="I48" s="90"/>
      <c r="J48" s="90"/>
      <c r="K48" s="90"/>
    </row>
    <row r="49" spans="1:11" ht="15.75" customHeight="1" x14ac:dyDescent="0.2">
      <c r="A49" s="51"/>
      <c r="B49" s="51"/>
      <c r="C49" s="51"/>
      <c r="D49" s="51"/>
      <c r="E49" s="51"/>
      <c r="F49" s="90"/>
      <c r="G49" s="51"/>
      <c r="H49" s="51"/>
      <c r="I49" s="90"/>
      <c r="J49" s="90"/>
      <c r="K49" s="90"/>
    </row>
    <row r="50" spans="1:11" ht="15.75" customHeight="1" x14ac:dyDescent="0.2">
      <c r="A50" s="51"/>
      <c r="B50" s="51"/>
      <c r="C50" s="51"/>
      <c r="D50" s="51"/>
      <c r="E50" s="51"/>
      <c r="F50" s="90"/>
      <c r="G50" s="51"/>
      <c r="H50" s="51"/>
      <c r="I50" s="90"/>
      <c r="J50" s="90"/>
      <c r="K50" s="90"/>
    </row>
    <row r="51" spans="1:11" ht="15.75" customHeight="1" x14ac:dyDescent="0.2">
      <c r="A51" s="51"/>
      <c r="B51" s="51"/>
      <c r="C51" s="51"/>
      <c r="D51" s="51"/>
      <c r="E51" s="51"/>
      <c r="F51" s="90"/>
      <c r="G51" s="51"/>
      <c r="H51" s="51"/>
      <c r="I51" s="90"/>
      <c r="J51" s="90"/>
      <c r="K51" s="90"/>
    </row>
    <row r="52" spans="1:11" ht="15.75" customHeight="1" x14ac:dyDescent="0.2">
      <c r="A52" s="51"/>
      <c r="B52" s="51"/>
      <c r="C52" s="51"/>
      <c r="D52" s="51"/>
      <c r="E52" s="51"/>
      <c r="F52" s="90"/>
      <c r="G52" s="51"/>
      <c r="H52" s="51"/>
      <c r="I52" s="90"/>
      <c r="J52" s="90"/>
      <c r="K52" s="90"/>
    </row>
    <row r="53" spans="1:11" ht="15.75" customHeight="1" x14ac:dyDescent="0.2">
      <c r="A53" s="51"/>
      <c r="B53" s="51"/>
      <c r="C53" s="51"/>
      <c r="D53" s="51"/>
      <c r="E53" s="51"/>
      <c r="F53" s="90"/>
      <c r="G53" s="51"/>
      <c r="H53" s="51"/>
      <c r="I53" s="90"/>
      <c r="J53" s="90"/>
      <c r="K53" s="90"/>
    </row>
    <row r="54" spans="1:11" ht="15.75" customHeight="1" x14ac:dyDescent="0.2">
      <c r="A54" s="51"/>
      <c r="B54" s="51"/>
      <c r="C54" s="51"/>
      <c r="D54" s="51"/>
      <c r="E54" s="51"/>
      <c r="F54" s="90"/>
      <c r="G54" s="51"/>
      <c r="H54" s="51"/>
      <c r="I54" s="90"/>
      <c r="J54" s="90"/>
      <c r="K54" s="90"/>
    </row>
    <row r="55" spans="1:11" ht="15.75" customHeight="1" x14ac:dyDescent="0.2">
      <c r="A55" s="51"/>
      <c r="B55" s="51"/>
      <c r="C55" s="51"/>
      <c r="D55" s="51"/>
      <c r="E55" s="51"/>
      <c r="F55" s="90"/>
      <c r="G55" s="51"/>
      <c r="H55" s="51"/>
      <c r="I55" s="90"/>
      <c r="J55" s="90"/>
      <c r="K55" s="90"/>
    </row>
    <row r="56" spans="1:11" ht="15.75" customHeight="1" x14ac:dyDescent="0.2">
      <c r="A56" s="51"/>
      <c r="B56" s="51"/>
      <c r="C56" s="51"/>
      <c r="D56" s="51"/>
      <c r="E56" s="51"/>
      <c r="F56" s="90"/>
      <c r="G56" s="51"/>
      <c r="H56" s="51"/>
      <c r="I56" s="90"/>
      <c r="J56" s="90"/>
      <c r="K56" s="90"/>
    </row>
    <row r="57" spans="1:11" ht="15.75" customHeight="1" x14ac:dyDescent="0.2">
      <c r="A57" s="51"/>
      <c r="B57" s="51"/>
      <c r="C57" s="51"/>
      <c r="D57" s="51"/>
      <c r="E57" s="51"/>
      <c r="F57" s="90"/>
      <c r="G57" s="51"/>
      <c r="H57" s="51"/>
      <c r="I57" s="90"/>
      <c r="J57" s="90"/>
      <c r="K57" s="90"/>
    </row>
    <row r="58" spans="1:11" ht="15.75" customHeight="1" x14ac:dyDescent="0.2">
      <c r="A58" s="51"/>
      <c r="B58" s="51"/>
      <c r="C58" s="51"/>
      <c r="D58" s="51"/>
      <c r="E58" s="51"/>
      <c r="F58" s="90"/>
      <c r="G58" s="51"/>
      <c r="H58" s="51"/>
      <c r="I58" s="90"/>
      <c r="J58" s="90"/>
      <c r="K58" s="90"/>
    </row>
    <row r="59" spans="1:11" ht="15.75" customHeight="1" x14ac:dyDescent="0.2">
      <c r="A59" s="51"/>
      <c r="B59" s="51"/>
      <c r="C59" s="51"/>
      <c r="D59" s="51"/>
      <c r="E59" s="51"/>
      <c r="F59" s="90"/>
      <c r="G59" s="51"/>
      <c r="H59" s="51"/>
      <c r="I59" s="90"/>
      <c r="J59" s="90"/>
      <c r="K59" s="90"/>
    </row>
    <row r="60" spans="1:11" ht="15.75" customHeight="1" x14ac:dyDescent="0.2">
      <c r="A60" s="51"/>
      <c r="B60" s="51"/>
      <c r="C60" s="51"/>
      <c r="D60" s="51"/>
      <c r="E60" s="51"/>
      <c r="F60" s="90"/>
      <c r="G60" s="51"/>
      <c r="H60" s="51"/>
      <c r="I60" s="90"/>
      <c r="J60" s="90"/>
      <c r="K60" s="90"/>
    </row>
    <row r="61" spans="1:11" ht="15.75" customHeight="1" x14ac:dyDescent="0.2">
      <c r="A61" s="51"/>
      <c r="B61" s="51"/>
      <c r="C61" s="51"/>
      <c r="D61" s="51"/>
      <c r="E61" s="51"/>
      <c r="F61" s="90"/>
      <c r="G61" s="51"/>
      <c r="H61" s="51"/>
      <c r="I61" s="90"/>
      <c r="J61" s="90"/>
      <c r="K61" s="90"/>
    </row>
    <row r="62" spans="1:11" ht="15.75" customHeight="1" x14ac:dyDescent="0.2">
      <c r="A62" s="51"/>
      <c r="B62" s="51"/>
      <c r="C62" s="51"/>
      <c r="D62" s="51"/>
      <c r="E62" s="51"/>
      <c r="F62" s="90"/>
      <c r="G62" s="51"/>
      <c r="H62" s="51"/>
      <c r="I62" s="90"/>
      <c r="J62" s="90"/>
      <c r="K62" s="90"/>
    </row>
    <row r="63" spans="1:11" ht="15.75" customHeight="1" x14ac:dyDescent="0.2">
      <c r="A63" s="51"/>
      <c r="B63" s="51"/>
      <c r="C63" s="51"/>
      <c r="D63" s="51"/>
      <c r="E63" s="51"/>
      <c r="F63" s="90"/>
      <c r="G63" s="51"/>
      <c r="H63" s="51"/>
      <c r="I63" s="90"/>
      <c r="J63" s="90"/>
      <c r="K63" s="90"/>
    </row>
    <row r="64" spans="1:11" ht="15.75" customHeight="1" x14ac:dyDescent="0.2">
      <c r="A64" s="51"/>
      <c r="B64" s="51"/>
      <c r="C64" s="51"/>
      <c r="D64" s="51"/>
      <c r="E64" s="51"/>
      <c r="F64" s="90"/>
      <c r="G64" s="51"/>
      <c r="H64" s="51"/>
      <c r="I64" s="90"/>
      <c r="J64" s="90"/>
      <c r="K64" s="90"/>
    </row>
    <row r="65" spans="1:11" ht="15.75" customHeight="1" x14ac:dyDescent="0.2">
      <c r="A65" s="51"/>
      <c r="B65" s="51"/>
      <c r="C65" s="51"/>
      <c r="D65" s="51"/>
      <c r="E65" s="51"/>
      <c r="F65" s="90"/>
      <c r="G65" s="51"/>
      <c r="H65" s="51"/>
      <c r="I65" s="90"/>
      <c r="J65" s="90"/>
      <c r="K65" s="90"/>
    </row>
    <row r="66" spans="1:11" ht="15.75" customHeight="1" x14ac:dyDescent="0.2">
      <c r="A66" s="51"/>
      <c r="B66" s="51"/>
      <c r="C66" s="51"/>
      <c r="D66" s="51"/>
      <c r="E66" s="51"/>
      <c r="F66" s="90"/>
      <c r="G66" s="51"/>
      <c r="H66" s="51"/>
      <c r="I66" s="90"/>
      <c r="J66" s="90"/>
      <c r="K66" s="90"/>
    </row>
    <row r="67" spans="1:11" ht="15.75" customHeight="1" x14ac:dyDescent="0.2">
      <c r="A67" s="51"/>
      <c r="B67" s="51"/>
      <c r="C67" s="51"/>
      <c r="D67" s="51"/>
      <c r="E67" s="51"/>
      <c r="F67" s="90"/>
      <c r="G67" s="51"/>
      <c r="H67" s="51"/>
      <c r="I67" s="90"/>
      <c r="J67" s="90"/>
      <c r="K67" s="90"/>
    </row>
    <row r="68" spans="1:11" ht="15.75" customHeight="1" x14ac:dyDescent="0.2">
      <c r="A68" s="51"/>
      <c r="B68" s="51"/>
      <c r="C68" s="51"/>
      <c r="D68" s="51"/>
      <c r="E68" s="51"/>
      <c r="F68" s="90"/>
      <c r="G68" s="51"/>
      <c r="H68" s="51"/>
      <c r="I68" s="90"/>
      <c r="J68" s="90"/>
      <c r="K68" s="90"/>
    </row>
    <row r="69" spans="1:11" ht="15.75" customHeight="1" x14ac:dyDescent="0.2">
      <c r="A69" s="51"/>
      <c r="B69" s="51"/>
      <c r="C69" s="51"/>
      <c r="D69" s="51"/>
      <c r="E69" s="51"/>
      <c r="F69" s="90"/>
      <c r="G69" s="51"/>
      <c r="H69" s="51"/>
      <c r="I69" s="90"/>
      <c r="J69" s="90"/>
      <c r="K69" s="90"/>
    </row>
    <row r="70" spans="1:11" ht="15.75" customHeight="1" x14ac:dyDescent="0.2">
      <c r="A70" s="51"/>
      <c r="B70" s="51"/>
      <c r="C70" s="51"/>
      <c r="D70" s="51"/>
      <c r="E70" s="51"/>
      <c r="F70" s="90"/>
      <c r="G70" s="51"/>
      <c r="H70" s="51"/>
      <c r="I70" s="90"/>
      <c r="J70" s="90"/>
      <c r="K70" s="90"/>
    </row>
    <row r="71" spans="1:11" ht="15.75" customHeight="1" x14ac:dyDescent="0.2">
      <c r="A71" s="51"/>
      <c r="B71" s="51"/>
      <c r="C71" s="51"/>
      <c r="D71" s="51"/>
      <c r="E71" s="51"/>
      <c r="F71" s="90"/>
      <c r="G71" s="51"/>
      <c r="H71" s="51"/>
      <c r="I71" s="90"/>
      <c r="J71" s="90"/>
      <c r="K71" s="90"/>
    </row>
    <row r="72" spans="1:11" ht="15.75" customHeight="1" x14ac:dyDescent="0.2">
      <c r="A72" s="51"/>
      <c r="B72" s="51"/>
      <c r="C72" s="51"/>
      <c r="D72" s="51"/>
      <c r="E72" s="51"/>
      <c r="F72" s="90"/>
      <c r="G72" s="51"/>
      <c r="H72" s="51"/>
      <c r="I72" s="90"/>
      <c r="J72" s="90"/>
      <c r="K72" s="90"/>
    </row>
    <row r="73" spans="1:11" ht="15.75" customHeight="1" x14ac:dyDescent="0.2">
      <c r="A73" s="51"/>
      <c r="B73" s="51"/>
      <c r="C73" s="51"/>
      <c r="D73" s="51"/>
      <c r="E73" s="51"/>
      <c r="F73" s="90"/>
      <c r="G73" s="51"/>
      <c r="H73" s="51"/>
      <c r="I73" s="90"/>
      <c r="J73" s="90"/>
      <c r="K73" s="90"/>
    </row>
    <row r="74" spans="1:11" ht="15.75" customHeight="1" x14ac:dyDescent="0.2">
      <c r="A74" s="51"/>
      <c r="B74" s="51"/>
      <c r="C74" s="51"/>
      <c r="D74" s="51"/>
      <c r="E74" s="51"/>
      <c r="F74" s="90"/>
      <c r="G74" s="51"/>
      <c r="H74" s="51"/>
      <c r="I74" s="90"/>
      <c r="J74" s="90"/>
      <c r="K74" s="90"/>
    </row>
    <row r="75" spans="1:11" ht="15.75" customHeight="1" x14ac:dyDescent="0.2">
      <c r="A75" s="51"/>
      <c r="B75" s="51"/>
      <c r="C75" s="51"/>
      <c r="D75" s="51"/>
      <c r="E75" s="51"/>
      <c r="F75" s="90"/>
      <c r="G75" s="51"/>
      <c r="H75" s="51"/>
      <c r="I75" s="90"/>
      <c r="J75" s="90"/>
      <c r="K75" s="90"/>
    </row>
    <row r="76" spans="1:11" ht="15.75" customHeight="1" x14ac:dyDescent="0.2">
      <c r="A76" s="51"/>
      <c r="B76" s="51"/>
      <c r="C76" s="51"/>
      <c r="D76" s="51"/>
      <c r="E76" s="51"/>
      <c r="F76" s="90"/>
      <c r="G76" s="51"/>
      <c r="H76" s="51"/>
      <c r="I76" s="90"/>
      <c r="J76" s="90"/>
      <c r="K76" s="90"/>
    </row>
    <row r="77" spans="1:11" ht="15.75" customHeight="1" x14ac:dyDescent="0.2">
      <c r="A77" s="51"/>
      <c r="B77" s="51"/>
      <c r="C77" s="51"/>
      <c r="D77" s="51"/>
      <c r="E77" s="51"/>
      <c r="F77" s="90"/>
      <c r="G77" s="51"/>
      <c r="H77" s="51"/>
      <c r="I77" s="90"/>
      <c r="J77" s="90"/>
      <c r="K77" s="90"/>
    </row>
    <row r="78" spans="1:11" ht="15.75" customHeight="1" x14ac:dyDescent="0.2">
      <c r="A78" s="51"/>
      <c r="B78" s="51"/>
      <c r="C78" s="51"/>
      <c r="D78" s="51"/>
      <c r="E78" s="51"/>
      <c r="F78" s="90"/>
      <c r="G78" s="51"/>
      <c r="H78" s="51"/>
      <c r="I78" s="90"/>
      <c r="J78" s="90"/>
      <c r="K78" s="90"/>
    </row>
    <row r="79" spans="1:11" ht="15.75" customHeight="1" x14ac:dyDescent="0.2">
      <c r="A79" s="51"/>
      <c r="B79" s="51"/>
      <c r="C79" s="51"/>
      <c r="D79" s="51"/>
      <c r="E79" s="51"/>
      <c r="F79" s="90"/>
      <c r="G79" s="51"/>
      <c r="H79" s="51"/>
      <c r="I79" s="90"/>
      <c r="J79" s="90"/>
      <c r="K79" s="90"/>
    </row>
    <row r="80" spans="1:11" ht="15.75" customHeight="1" x14ac:dyDescent="0.2">
      <c r="A80" s="51"/>
      <c r="B80" s="51"/>
      <c r="C80" s="51"/>
      <c r="D80" s="51"/>
      <c r="E80" s="51"/>
      <c r="F80" s="90"/>
      <c r="G80" s="51"/>
      <c r="H80" s="51"/>
      <c r="I80" s="90"/>
      <c r="J80" s="90"/>
      <c r="K80" s="90"/>
    </row>
    <row r="81" spans="1:11" ht="15.75" customHeight="1" x14ac:dyDescent="0.2">
      <c r="A81" s="51"/>
      <c r="B81" s="51"/>
      <c r="C81" s="51"/>
      <c r="D81" s="51"/>
      <c r="E81" s="51"/>
      <c r="F81" s="90"/>
      <c r="G81" s="51"/>
      <c r="H81" s="51"/>
      <c r="I81" s="90"/>
      <c r="J81" s="90"/>
      <c r="K81" s="90"/>
    </row>
    <row r="82" spans="1:11" ht="15.75" customHeight="1" x14ac:dyDescent="0.2">
      <c r="A82" s="51"/>
      <c r="B82" s="51"/>
      <c r="C82" s="51"/>
      <c r="D82" s="51"/>
      <c r="E82" s="51"/>
      <c r="F82" s="90"/>
      <c r="G82" s="51"/>
      <c r="H82" s="51"/>
      <c r="I82" s="90"/>
      <c r="J82" s="90"/>
      <c r="K82" s="90"/>
    </row>
    <row r="83" spans="1:11" ht="15.75" customHeight="1" x14ac:dyDescent="0.2">
      <c r="A83" s="51"/>
      <c r="B83" s="51"/>
      <c r="C83" s="51"/>
      <c r="D83" s="51"/>
      <c r="E83" s="51"/>
      <c r="F83" s="90"/>
      <c r="G83" s="51"/>
      <c r="H83" s="51"/>
      <c r="I83" s="90"/>
      <c r="J83" s="90"/>
      <c r="K83" s="90"/>
    </row>
    <row r="84" spans="1:11" ht="15.75" customHeight="1" x14ac:dyDescent="0.2">
      <c r="A84" s="51"/>
      <c r="B84" s="51"/>
      <c r="C84" s="51"/>
      <c r="D84" s="51"/>
      <c r="E84" s="51"/>
      <c r="F84" s="90"/>
      <c r="G84" s="51"/>
      <c r="H84" s="51"/>
      <c r="I84" s="90"/>
      <c r="J84" s="90"/>
      <c r="K84" s="90"/>
    </row>
    <row r="85" spans="1:11" ht="15.75" customHeight="1" x14ac:dyDescent="0.2">
      <c r="A85" s="51"/>
      <c r="B85" s="51"/>
      <c r="C85" s="51"/>
      <c r="D85" s="51"/>
      <c r="E85" s="51"/>
      <c r="F85" s="90"/>
      <c r="G85" s="51"/>
      <c r="H85" s="51"/>
      <c r="I85" s="90"/>
      <c r="J85" s="90"/>
      <c r="K85" s="90"/>
    </row>
    <row r="86" spans="1:11" ht="15.75" customHeight="1" x14ac:dyDescent="0.2">
      <c r="A86" s="51"/>
      <c r="B86" s="51"/>
      <c r="C86" s="51"/>
      <c r="D86" s="51"/>
      <c r="E86" s="51"/>
      <c r="F86" s="90"/>
      <c r="G86" s="51"/>
      <c r="H86" s="51"/>
      <c r="I86" s="90"/>
      <c r="J86" s="90"/>
      <c r="K86" s="90"/>
    </row>
    <row r="87" spans="1:11" ht="15.75" customHeight="1" x14ac:dyDescent="0.2">
      <c r="A87" s="51"/>
      <c r="B87" s="51"/>
      <c r="C87" s="51"/>
      <c r="D87" s="51"/>
      <c r="E87" s="51"/>
      <c r="F87" s="90"/>
      <c r="G87" s="51"/>
      <c r="H87" s="51"/>
      <c r="I87" s="90"/>
      <c r="J87" s="90"/>
      <c r="K87" s="90"/>
    </row>
    <row r="88" spans="1:11" ht="15.75" customHeight="1" x14ac:dyDescent="0.2">
      <c r="A88" s="51"/>
      <c r="B88" s="51"/>
      <c r="C88" s="51"/>
      <c r="D88" s="51"/>
      <c r="E88" s="51"/>
      <c r="F88" s="90"/>
      <c r="G88" s="51"/>
      <c r="H88" s="51"/>
      <c r="I88" s="90"/>
      <c r="J88" s="90"/>
      <c r="K88" s="90"/>
    </row>
    <row r="89" spans="1:11" ht="15.75" customHeight="1" x14ac:dyDescent="0.2">
      <c r="A89" s="51"/>
      <c r="B89" s="51"/>
      <c r="C89" s="51"/>
      <c r="D89" s="51"/>
      <c r="E89" s="51"/>
      <c r="F89" s="90"/>
      <c r="G89" s="51"/>
      <c r="H89" s="51"/>
      <c r="I89" s="90"/>
      <c r="J89" s="90"/>
      <c r="K89" s="90"/>
    </row>
    <row r="90" spans="1:11" ht="15.75" customHeight="1" x14ac:dyDescent="0.2">
      <c r="A90" s="51"/>
      <c r="B90" s="51"/>
      <c r="C90" s="51"/>
      <c r="D90" s="51"/>
      <c r="E90" s="51"/>
      <c r="F90" s="90"/>
      <c r="G90" s="51"/>
      <c r="H90" s="51"/>
      <c r="I90" s="90"/>
      <c r="J90" s="90"/>
      <c r="K90" s="90"/>
    </row>
    <row r="91" spans="1:11" ht="15.75" customHeight="1" x14ac:dyDescent="0.2">
      <c r="A91" s="51"/>
      <c r="B91" s="51"/>
      <c r="C91" s="51"/>
      <c r="D91" s="51"/>
      <c r="E91" s="51"/>
      <c r="F91" s="90"/>
      <c r="G91" s="51"/>
      <c r="H91" s="51"/>
      <c r="I91" s="90"/>
      <c r="J91" s="90"/>
      <c r="K91" s="90"/>
    </row>
    <row r="92" spans="1:11" ht="15.75" customHeight="1" x14ac:dyDescent="0.2">
      <c r="A92" s="51"/>
      <c r="B92" s="51"/>
      <c r="C92" s="51"/>
      <c r="D92" s="51"/>
      <c r="E92" s="51"/>
      <c r="F92" s="90"/>
      <c r="G92" s="51"/>
      <c r="H92" s="51"/>
      <c r="I92" s="90"/>
      <c r="J92" s="90"/>
      <c r="K92" s="90"/>
    </row>
    <row r="93" spans="1:11" ht="15.75" customHeight="1" x14ac:dyDescent="0.2">
      <c r="A93" s="51"/>
      <c r="B93" s="51"/>
      <c r="C93" s="51"/>
      <c r="D93" s="51"/>
      <c r="E93" s="51"/>
      <c r="F93" s="90"/>
      <c r="G93" s="51"/>
      <c r="H93" s="51"/>
      <c r="I93" s="90"/>
      <c r="J93" s="90"/>
      <c r="K93" s="90"/>
    </row>
    <row r="94" spans="1:11" ht="15.75" customHeight="1" x14ac:dyDescent="0.2">
      <c r="A94" s="51"/>
      <c r="B94" s="51"/>
      <c r="C94" s="51"/>
      <c r="D94" s="51"/>
      <c r="E94" s="51"/>
      <c r="F94" s="90"/>
      <c r="G94" s="51"/>
      <c r="H94" s="51"/>
      <c r="I94" s="90"/>
      <c r="J94" s="90"/>
      <c r="K94" s="90"/>
    </row>
    <row r="95" spans="1:11" ht="15.75" customHeight="1" x14ac:dyDescent="0.2">
      <c r="A95" s="51"/>
      <c r="B95" s="51"/>
      <c r="C95" s="51"/>
      <c r="D95" s="51"/>
      <c r="E95" s="51"/>
      <c r="F95" s="90"/>
      <c r="G95" s="51"/>
      <c r="H95" s="51"/>
      <c r="I95" s="90"/>
      <c r="J95" s="90"/>
      <c r="K95" s="90"/>
    </row>
    <row r="96" spans="1:11" ht="15.75" customHeight="1" x14ac:dyDescent="0.2">
      <c r="A96" s="51"/>
      <c r="B96" s="51"/>
      <c r="C96" s="51"/>
      <c r="D96" s="51"/>
      <c r="E96" s="51"/>
      <c r="F96" s="90"/>
      <c r="G96" s="51"/>
      <c r="H96" s="51"/>
      <c r="I96" s="90"/>
      <c r="J96" s="90"/>
      <c r="K96" s="90"/>
    </row>
    <row r="97" spans="1:11" ht="15.75" customHeight="1" x14ac:dyDescent="0.2">
      <c r="A97" s="51"/>
      <c r="B97" s="51"/>
      <c r="C97" s="51"/>
      <c r="D97" s="51"/>
      <c r="E97" s="51"/>
      <c r="F97" s="90"/>
      <c r="G97" s="51"/>
      <c r="H97" s="51"/>
      <c r="I97" s="90"/>
      <c r="J97" s="90"/>
      <c r="K97" s="90"/>
    </row>
    <row r="98" spans="1:11" ht="15.75" customHeight="1" x14ac:dyDescent="0.2">
      <c r="A98" s="51"/>
      <c r="B98" s="51"/>
      <c r="C98" s="51"/>
      <c r="D98" s="51"/>
      <c r="E98" s="51"/>
      <c r="F98" s="90"/>
      <c r="G98" s="51"/>
      <c r="H98" s="51"/>
      <c r="I98" s="90"/>
      <c r="J98" s="90"/>
      <c r="K98" s="90"/>
    </row>
    <row r="99" spans="1:11" ht="15.75" customHeight="1" x14ac:dyDescent="0.2">
      <c r="A99" s="51"/>
      <c r="B99" s="51"/>
      <c r="C99" s="51"/>
      <c r="D99" s="51"/>
      <c r="E99" s="51"/>
      <c r="F99" s="90"/>
      <c r="G99" s="51"/>
      <c r="H99" s="51"/>
      <c r="I99" s="90"/>
      <c r="J99" s="90"/>
      <c r="K99" s="90"/>
    </row>
    <row r="100" spans="1:11" ht="15.75" customHeight="1" x14ac:dyDescent="0.2">
      <c r="A100" s="51"/>
      <c r="B100" s="51"/>
      <c r="C100" s="51"/>
      <c r="D100" s="51"/>
      <c r="E100" s="51"/>
      <c r="F100" s="90"/>
      <c r="G100" s="51"/>
      <c r="H100" s="51"/>
      <c r="I100" s="90"/>
      <c r="J100" s="90"/>
      <c r="K100" s="90"/>
    </row>
    <row r="101" spans="1:11" ht="15.75" customHeight="1" x14ac:dyDescent="0.2">
      <c r="A101" s="51"/>
      <c r="B101" s="51"/>
      <c r="C101" s="51"/>
      <c r="D101" s="51"/>
      <c r="E101" s="51"/>
      <c r="F101" s="90"/>
      <c r="G101" s="51"/>
      <c r="H101" s="51"/>
      <c r="I101" s="90"/>
      <c r="J101" s="90"/>
      <c r="K101" s="90"/>
    </row>
    <row r="102" spans="1:11" ht="15.75" customHeight="1" x14ac:dyDescent="0.2">
      <c r="A102" s="51"/>
      <c r="B102" s="51"/>
      <c r="C102" s="51"/>
      <c r="D102" s="51"/>
      <c r="E102" s="51"/>
      <c r="F102" s="90"/>
      <c r="G102" s="51"/>
      <c r="H102" s="51"/>
      <c r="I102" s="90"/>
      <c r="J102" s="90"/>
      <c r="K102" s="90"/>
    </row>
    <row r="103" spans="1:11" ht="15.75" customHeight="1" x14ac:dyDescent="0.2">
      <c r="A103" s="51"/>
      <c r="B103" s="51"/>
      <c r="C103" s="51"/>
      <c r="D103" s="51"/>
      <c r="E103" s="51"/>
      <c r="F103" s="90"/>
      <c r="G103" s="51"/>
      <c r="H103" s="51"/>
      <c r="I103" s="90"/>
      <c r="J103" s="90"/>
      <c r="K103" s="90"/>
    </row>
    <row r="104" spans="1:11" ht="15.75" customHeight="1" x14ac:dyDescent="0.2">
      <c r="A104" s="51"/>
      <c r="B104" s="51"/>
      <c r="C104" s="51"/>
      <c r="D104" s="51"/>
      <c r="E104" s="51"/>
      <c r="F104" s="90"/>
      <c r="G104" s="51"/>
      <c r="H104" s="51"/>
      <c r="I104" s="90"/>
      <c r="J104" s="90"/>
      <c r="K104" s="90"/>
    </row>
    <row r="105" spans="1:11" ht="15.75" customHeight="1" x14ac:dyDescent="0.2">
      <c r="A105" s="51"/>
      <c r="B105" s="51"/>
      <c r="C105" s="51"/>
      <c r="D105" s="51"/>
      <c r="E105" s="51"/>
      <c r="F105" s="90"/>
      <c r="G105" s="51"/>
      <c r="H105" s="51"/>
      <c r="I105" s="90"/>
      <c r="J105" s="90"/>
      <c r="K105" s="90"/>
    </row>
    <row r="106" spans="1:11" ht="15.75" customHeight="1" x14ac:dyDescent="0.2">
      <c r="A106" s="51"/>
      <c r="B106" s="51"/>
      <c r="C106" s="51"/>
      <c r="D106" s="51"/>
      <c r="E106" s="51"/>
      <c r="F106" s="90"/>
      <c r="G106" s="51"/>
      <c r="H106" s="51"/>
      <c r="I106" s="90"/>
      <c r="J106" s="90"/>
      <c r="K106" s="90"/>
    </row>
    <row r="107" spans="1:11" ht="15.75" customHeight="1" x14ac:dyDescent="0.2">
      <c r="A107" s="51"/>
      <c r="B107" s="51"/>
      <c r="C107" s="51"/>
      <c r="D107" s="51"/>
      <c r="E107" s="51"/>
      <c r="F107" s="90"/>
      <c r="G107" s="51"/>
      <c r="H107" s="51"/>
      <c r="I107" s="90"/>
      <c r="J107" s="90"/>
      <c r="K107" s="90"/>
    </row>
    <row r="108" spans="1:11" ht="15.75" customHeight="1" x14ac:dyDescent="0.2">
      <c r="A108" s="51"/>
      <c r="B108" s="51"/>
      <c r="C108" s="51"/>
      <c r="D108" s="51"/>
      <c r="E108" s="51"/>
      <c r="F108" s="90"/>
      <c r="G108" s="51"/>
      <c r="H108" s="51"/>
      <c r="I108" s="90"/>
      <c r="J108" s="90"/>
      <c r="K108" s="90"/>
    </row>
    <row r="109" spans="1:11" ht="15.75" customHeight="1" x14ac:dyDescent="0.2">
      <c r="A109" s="51"/>
      <c r="B109" s="51"/>
      <c r="C109" s="51"/>
      <c r="D109" s="51"/>
      <c r="E109" s="51"/>
      <c r="F109" s="90"/>
      <c r="G109" s="51"/>
      <c r="H109" s="51"/>
      <c r="I109" s="90"/>
      <c r="J109" s="90"/>
      <c r="K109" s="90"/>
    </row>
    <row r="110" spans="1:11" ht="15.75" customHeight="1" x14ac:dyDescent="0.2">
      <c r="A110" s="51"/>
      <c r="B110" s="51"/>
      <c r="C110" s="51"/>
      <c r="D110" s="51"/>
      <c r="E110" s="51"/>
      <c r="F110" s="90"/>
      <c r="G110" s="51"/>
      <c r="H110" s="51"/>
      <c r="I110" s="90"/>
      <c r="J110" s="90"/>
      <c r="K110" s="90"/>
    </row>
    <row r="111" spans="1:11" ht="15.75" customHeight="1" x14ac:dyDescent="0.2">
      <c r="A111" s="51"/>
      <c r="B111" s="51"/>
      <c r="C111" s="51"/>
      <c r="D111" s="51"/>
      <c r="E111" s="51"/>
      <c r="F111" s="90"/>
      <c r="G111" s="51"/>
      <c r="H111" s="51"/>
      <c r="I111" s="90"/>
      <c r="J111" s="90"/>
      <c r="K111" s="90"/>
    </row>
    <row r="112" spans="1:11" ht="15.75" customHeight="1" x14ac:dyDescent="0.2">
      <c r="A112" s="51"/>
      <c r="B112" s="51"/>
      <c r="C112" s="51"/>
      <c r="D112" s="51"/>
      <c r="E112" s="51"/>
      <c r="F112" s="90"/>
      <c r="G112" s="51"/>
      <c r="H112" s="51"/>
      <c r="I112" s="90"/>
      <c r="J112" s="90"/>
      <c r="K112" s="90"/>
    </row>
    <row r="113" spans="1:11" ht="15.75" customHeight="1" x14ac:dyDescent="0.2">
      <c r="A113" s="51"/>
      <c r="B113" s="51"/>
      <c r="C113" s="51"/>
      <c r="D113" s="51"/>
      <c r="E113" s="51"/>
      <c r="F113" s="90"/>
      <c r="G113" s="51"/>
      <c r="H113" s="51"/>
      <c r="I113" s="90"/>
      <c r="J113" s="90"/>
      <c r="K113" s="90"/>
    </row>
    <row r="114" spans="1:11" ht="15.75" customHeight="1" x14ac:dyDescent="0.2">
      <c r="A114" s="51"/>
      <c r="B114" s="51"/>
      <c r="C114" s="51"/>
      <c r="D114" s="51"/>
      <c r="E114" s="51"/>
      <c r="F114" s="90"/>
      <c r="G114" s="51"/>
      <c r="H114" s="51"/>
      <c r="I114" s="90"/>
      <c r="J114" s="90"/>
      <c r="K114" s="90"/>
    </row>
    <row r="115" spans="1:11" ht="15.75" customHeight="1" x14ac:dyDescent="0.2">
      <c r="A115" s="51"/>
      <c r="B115" s="51"/>
      <c r="C115" s="51"/>
      <c r="D115" s="51"/>
      <c r="E115" s="51"/>
      <c r="F115" s="90"/>
      <c r="G115" s="51"/>
      <c r="H115" s="51"/>
      <c r="I115" s="90"/>
      <c r="J115" s="90"/>
      <c r="K115" s="90"/>
    </row>
    <row r="116" spans="1:11" ht="15.75" customHeight="1" x14ac:dyDescent="0.2">
      <c r="A116" s="51"/>
      <c r="B116" s="51"/>
      <c r="C116" s="51"/>
      <c r="D116" s="51"/>
      <c r="E116" s="51"/>
      <c r="F116" s="90"/>
      <c r="G116" s="51"/>
      <c r="H116" s="51"/>
      <c r="I116" s="90"/>
      <c r="J116" s="90"/>
      <c r="K116" s="90"/>
    </row>
    <row r="117" spans="1:11" ht="15.75" customHeight="1" x14ac:dyDescent="0.2">
      <c r="A117" s="51"/>
      <c r="B117" s="51"/>
      <c r="C117" s="51"/>
      <c r="D117" s="51"/>
      <c r="E117" s="51"/>
      <c r="F117" s="90"/>
      <c r="G117" s="51"/>
      <c r="H117" s="51"/>
      <c r="I117" s="90"/>
      <c r="J117" s="90"/>
      <c r="K117" s="90"/>
    </row>
    <row r="118" spans="1:11" ht="15.75" customHeight="1" x14ac:dyDescent="0.2">
      <c r="A118" s="51"/>
      <c r="B118" s="51"/>
      <c r="C118" s="51"/>
      <c r="D118" s="51"/>
      <c r="E118" s="51"/>
      <c r="F118" s="90"/>
      <c r="G118" s="51"/>
      <c r="H118" s="51"/>
      <c r="I118" s="90"/>
      <c r="J118" s="90"/>
      <c r="K118" s="90"/>
    </row>
    <row r="119" spans="1:11" ht="15.75" customHeight="1" x14ac:dyDescent="0.2">
      <c r="A119" s="51"/>
      <c r="B119" s="51"/>
      <c r="C119" s="51"/>
      <c r="D119" s="51"/>
      <c r="E119" s="51"/>
      <c r="F119" s="90"/>
      <c r="G119" s="51"/>
      <c r="H119" s="51"/>
      <c r="I119" s="90"/>
      <c r="J119" s="90"/>
      <c r="K119" s="90"/>
    </row>
    <row r="120" spans="1:11" ht="15.75" customHeight="1" x14ac:dyDescent="0.2">
      <c r="A120" s="51"/>
      <c r="B120" s="51"/>
      <c r="C120" s="51"/>
      <c r="D120" s="51"/>
      <c r="E120" s="51"/>
      <c r="F120" s="90"/>
      <c r="G120" s="51"/>
      <c r="H120" s="51"/>
      <c r="I120" s="90"/>
      <c r="J120" s="90"/>
      <c r="K120" s="90"/>
    </row>
    <row r="121" spans="1:11" ht="15.75" customHeight="1" x14ac:dyDescent="0.2">
      <c r="A121" s="51"/>
      <c r="B121" s="51"/>
      <c r="C121" s="51"/>
      <c r="D121" s="51"/>
      <c r="E121" s="51"/>
      <c r="F121" s="90"/>
      <c r="G121" s="51"/>
      <c r="H121" s="51"/>
      <c r="I121" s="90"/>
      <c r="J121" s="90"/>
      <c r="K121" s="90"/>
    </row>
    <row r="122" spans="1:11" ht="15.75" customHeight="1" x14ac:dyDescent="0.2">
      <c r="A122" s="51"/>
      <c r="B122" s="51"/>
      <c r="C122" s="51"/>
      <c r="D122" s="51"/>
      <c r="E122" s="51"/>
      <c r="F122" s="90"/>
      <c r="G122" s="51"/>
      <c r="H122" s="51"/>
      <c r="I122" s="90"/>
      <c r="J122" s="90"/>
      <c r="K122" s="90"/>
    </row>
    <row r="123" spans="1:11" ht="15.75" customHeight="1" x14ac:dyDescent="0.2">
      <c r="A123" s="51"/>
      <c r="B123" s="51"/>
      <c r="C123" s="51"/>
      <c r="D123" s="51"/>
      <c r="E123" s="51"/>
      <c r="F123" s="90"/>
      <c r="G123" s="51"/>
      <c r="H123" s="51"/>
      <c r="I123" s="90"/>
      <c r="J123" s="90"/>
      <c r="K123" s="90"/>
    </row>
    <row r="124" spans="1:11" ht="15.75" customHeight="1" x14ac:dyDescent="0.2">
      <c r="A124" s="51"/>
      <c r="B124" s="51"/>
      <c r="C124" s="51"/>
      <c r="D124" s="51"/>
      <c r="E124" s="51"/>
      <c r="F124" s="90"/>
      <c r="G124" s="51"/>
      <c r="H124" s="51"/>
      <c r="I124" s="90"/>
      <c r="J124" s="90"/>
      <c r="K124" s="90"/>
    </row>
    <row r="125" spans="1:11" ht="15.75" customHeight="1" x14ac:dyDescent="0.2">
      <c r="A125" s="51"/>
      <c r="B125" s="51"/>
      <c r="C125" s="51"/>
      <c r="D125" s="51"/>
      <c r="E125" s="51"/>
      <c r="F125" s="90"/>
      <c r="G125" s="51"/>
      <c r="H125" s="51"/>
      <c r="I125" s="90"/>
      <c r="J125" s="90"/>
      <c r="K125" s="90"/>
    </row>
    <row r="126" spans="1:11" ht="15.75" customHeight="1" x14ac:dyDescent="0.2">
      <c r="A126" s="51"/>
      <c r="B126" s="51"/>
      <c r="C126" s="51"/>
      <c r="D126" s="51"/>
      <c r="E126" s="51"/>
      <c r="F126" s="90"/>
      <c r="G126" s="51"/>
      <c r="H126" s="51"/>
      <c r="I126" s="90"/>
      <c r="J126" s="90"/>
      <c r="K126" s="90"/>
    </row>
    <row r="127" spans="1:11" ht="15.75" customHeight="1" x14ac:dyDescent="0.2">
      <c r="A127" s="51"/>
      <c r="B127" s="51"/>
      <c r="C127" s="51"/>
      <c r="D127" s="51"/>
      <c r="E127" s="51"/>
      <c r="F127" s="90"/>
      <c r="G127" s="51"/>
      <c r="H127" s="51"/>
      <c r="I127" s="90"/>
      <c r="J127" s="90"/>
      <c r="K127" s="90"/>
    </row>
    <row r="128" spans="1:11" ht="15.75" customHeight="1" x14ac:dyDescent="0.2">
      <c r="A128" s="51"/>
      <c r="B128" s="51"/>
      <c r="C128" s="51"/>
      <c r="D128" s="51"/>
      <c r="E128" s="51"/>
      <c r="F128" s="90"/>
      <c r="G128" s="51"/>
      <c r="H128" s="51"/>
      <c r="I128" s="90"/>
      <c r="J128" s="90"/>
      <c r="K128" s="90"/>
    </row>
    <row r="129" spans="1:11" ht="15.75" customHeight="1" x14ac:dyDescent="0.2">
      <c r="A129" s="51"/>
      <c r="B129" s="51"/>
      <c r="C129" s="51"/>
      <c r="D129" s="51"/>
      <c r="E129" s="51"/>
      <c r="F129" s="90"/>
      <c r="G129" s="51"/>
      <c r="H129" s="51"/>
      <c r="I129" s="90"/>
      <c r="J129" s="90"/>
      <c r="K129" s="90"/>
    </row>
    <row r="130" spans="1:11" ht="15.75" customHeight="1" x14ac:dyDescent="0.2">
      <c r="A130" s="51"/>
      <c r="B130" s="51"/>
      <c r="C130" s="51"/>
      <c r="D130" s="51"/>
      <c r="E130" s="51"/>
      <c r="F130" s="90"/>
      <c r="G130" s="51"/>
      <c r="H130" s="51"/>
      <c r="I130" s="90"/>
      <c r="J130" s="90"/>
      <c r="K130" s="90"/>
    </row>
    <row r="131" spans="1:11" ht="15.75" customHeight="1" x14ac:dyDescent="0.2">
      <c r="A131" s="51"/>
      <c r="B131" s="51"/>
      <c r="C131" s="51"/>
      <c r="D131" s="51"/>
      <c r="E131" s="51"/>
      <c r="F131" s="90"/>
      <c r="G131" s="51"/>
      <c r="H131" s="51"/>
      <c r="I131" s="90"/>
      <c r="J131" s="90"/>
      <c r="K131" s="90"/>
    </row>
    <row r="132" spans="1:11" ht="15.75" customHeight="1" x14ac:dyDescent="0.2">
      <c r="A132" s="51"/>
      <c r="B132" s="51"/>
      <c r="C132" s="51"/>
      <c r="D132" s="51"/>
      <c r="E132" s="51"/>
      <c r="F132" s="90"/>
      <c r="G132" s="51"/>
      <c r="H132" s="51"/>
      <c r="I132" s="90"/>
      <c r="J132" s="90"/>
      <c r="K132" s="90"/>
    </row>
    <row r="133" spans="1:11" ht="15.75" customHeight="1" x14ac:dyDescent="0.2">
      <c r="A133" s="51"/>
      <c r="B133" s="51"/>
      <c r="C133" s="51"/>
      <c r="D133" s="51"/>
      <c r="E133" s="51"/>
      <c r="F133" s="90"/>
      <c r="G133" s="51"/>
      <c r="H133" s="51"/>
      <c r="I133" s="90"/>
      <c r="J133" s="90"/>
      <c r="K133" s="90"/>
    </row>
    <row r="134" spans="1:11" ht="15.75" customHeight="1" x14ac:dyDescent="0.2">
      <c r="A134" s="51"/>
      <c r="B134" s="51"/>
      <c r="C134" s="51"/>
      <c r="D134" s="51"/>
      <c r="E134" s="51"/>
      <c r="F134" s="90"/>
      <c r="G134" s="51"/>
      <c r="H134" s="51"/>
      <c r="I134" s="90"/>
      <c r="J134" s="90"/>
      <c r="K134" s="90"/>
    </row>
    <row r="135" spans="1:11" ht="15.75" customHeight="1" x14ac:dyDescent="0.2">
      <c r="A135" s="51"/>
      <c r="B135" s="51"/>
      <c r="C135" s="51"/>
      <c r="D135" s="51"/>
      <c r="E135" s="51"/>
      <c r="F135" s="90"/>
      <c r="G135" s="51"/>
      <c r="H135" s="51"/>
      <c r="I135" s="90"/>
      <c r="J135" s="90"/>
      <c r="K135" s="90"/>
    </row>
    <row r="136" spans="1:11" ht="15.75" customHeight="1" x14ac:dyDescent="0.2">
      <c r="A136" s="51"/>
      <c r="B136" s="51"/>
      <c r="C136" s="51"/>
      <c r="D136" s="51"/>
      <c r="E136" s="51"/>
      <c r="F136" s="90"/>
      <c r="G136" s="51"/>
      <c r="H136" s="51"/>
      <c r="I136" s="90"/>
      <c r="J136" s="90"/>
      <c r="K136" s="90"/>
    </row>
    <row r="137" spans="1:11" ht="15.75" customHeight="1" x14ac:dyDescent="0.2">
      <c r="A137" s="51"/>
      <c r="B137" s="51"/>
      <c r="C137" s="51"/>
      <c r="D137" s="51"/>
      <c r="E137" s="51"/>
      <c r="F137" s="90"/>
      <c r="G137" s="51"/>
      <c r="H137" s="51"/>
      <c r="I137" s="90"/>
      <c r="J137" s="90"/>
      <c r="K137" s="90"/>
    </row>
    <row r="138" spans="1:11" ht="15.75" customHeight="1" x14ac:dyDescent="0.2">
      <c r="A138" s="51"/>
      <c r="B138" s="51"/>
      <c r="C138" s="51"/>
      <c r="D138" s="51"/>
      <c r="E138" s="51"/>
      <c r="F138" s="90"/>
      <c r="G138" s="51"/>
      <c r="H138" s="51"/>
      <c r="I138" s="90"/>
      <c r="J138" s="90"/>
      <c r="K138" s="90"/>
    </row>
    <row r="139" spans="1:11" ht="15.75" customHeight="1" x14ac:dyDescent="0.2">
      <c r="A139" s="51"/>
      <c r="B139" s="51"/>
      <c r="C139" s="51"/>
      <c r="D139" s="51"/>
      <c r="E139" s="51"/>
      <c r="F139" s="90"/>
      <c r="G139" s="51"/>
      <c r="H139" s="51"/>
      <c r="I139" s="90"/>
      <c r="J139" s="90"/>
      <c r="K139" s="90"/>
    </row>
    <row r="140" spans="1:11" ht="15.75" customHeight="1" x14ac:dyDescent="0.2">
      <c r="A140" s="51"/>
      <c r="B140" s="51"/>
      <c r="C140" s="51"/>
      <c r="D140" s="51"/>
      <c r="E140" s="51"/>
      <c r="F140" s="90"/>
      <c r="G140" s="51"/>
      <c r="H140" s="51"/>
      <c r="I140" s="90"/>
      <c r="J140" s="90"/>
      <c r="K140" s="90"/>
    </row>
    <row r="141" spans="1:11" ht="15.75" customHeight="1" x14ac:dyDescent="0.2">
      <c r="A141" s="51"/>
      <c r="B141" s="51"/>
      <c r="C141" s="51"/>
      <c r="D141" s="51"/>
      <c r="E141" s="51"/>
      <c r="F141" s="90"/>
      <c r="G141" s="51"/>
      <c r="H141" s="51"/>
      <c r="I141" s="90"/>
      <c r="J141" s="90"/>
      <c r="K141" s="90"/>
    </row>
    <row r="142" spans="1:11" ht="15.75" customHeight="1" x14ac:dyDescent="0.2">
      <c r="A142" s="51"/>
      <c r="B142" s="51"/>
      <c r="C142" s="51"/>
      <c r="D142" s="51"/>
      <c r="E142" s="51"/>
      <c r="F142" s="90"/>
      <c r="G142" s="51"/>
      <c r="H142" s="51"/>
      <c r="I142" s="90"/>
      <c r="J142" s="90"/>
      <c r="K142" s="90"/>
    </row>
    <row r="143" spans="1:11" ht="15.75" customHeight="1" x14ac:dyDescent="0.2">
      <c r="A143" s="51"/>
      <c r="B143" s="51"/>
      <c r="C143" s="51"/>
      <c r="D143" s="51"/>
      <c r="E143" s="51"/>
      <c r="F143" s="90"/>
      <c r="G143" s="51"/>
      <c r="H143" s="51"/>
      <c r="I143" s="90"/>
      <c r="J143" s="90"/>
      <c r="K143" s="90"/>
    </row>
    <row r="144" spans="1:11" ht="15.75" customHeight="1" x14ac:dyDescent="0.2">
      <c r="A144" s="51"/>
      <c r="B144" s="51"/>
      <c r="C144" s="51"/>
      <c r="D144" s="51"/>
      <c r="E144" s="51"/>
      <c r="F144" s="90"/>
      <c r="G144" s="51"/>
      <c r="H144" s="51"/>
      <c r="I144" s="90"/>
      <c r="J144" s="90"/>
      <c r="K144" s="90"/>
    </row>
    <row r="145" spans="1:11" ht="15.75" customHeight="1" x14ac:dyDescent="0.2">
      <c r="A145" s="51"/>
      <c r="B145" s="51"/>
      <c r="C145" s="51"/>
      <c r="D145" s="51"/>
      <c r="E145" s="51"/>
      <c r="F145" s="90"/>
      <c r="G145" s="51"/>
      <c r="H145" s="51"/>
      <c r="I145" s="90"/>
      <c r="J145" s="90"/>
      <c r="K145" s="90"/>
    </row>
    <row r="146" spans="1:11" ht="15.75" customHeight="1" x14ac:dyDescent="0.2">
      <c r="A146" s="51"/>
      <c r="B146" s="51"/>
      <c r="C146" s="51"/>
      <c r="D146" s="51"/>
      <c r="E146" s="51"/>
      <c r="F146" s="90"/>
      <c r="G146" s="51"/>
      <c r="H146" s="51"/>
      <c r="I146" s="90"/>
      <c r="J146" s="90"/>
      <c r="K146" s="90"/>
    </row>
    <row r="147" spans="1:11" ht="15.75" customHeight="1" x14ac:dyDescent="0.2">
      <c r="A147" s="51"/>
      <c r="B147" s="51"/>
      <c r="C147" s="51"/>
      <c r="D147" s="51"/>
      <c r="E147" s="51"/>
      <c r="F147" s="90"/>
      <c r="G147" s="51"/>
      <c r="H147" s="51"/>
      <c r="I147" s="90"/>
      <c r="J147" s="90"/>
      <c r="K147" s="90"/>
    </row>
    <row r="148" spans="1:11" ht="15.75" customHeight="1" x14ac:dyDescent="0.2">
      <c r="A148" s="51"/>
      <c r="B148" s="51"/>
      <c r="C148" s="51"/>
      <c r="D148" s="51"/>
      <c r="E148" s="51"/>
      <c r="F148" s="90"/>
      <c r="G148" s="51"/>
      <c r="H148" s="51"/>
      <c r="I148" s="90"/>
      <c r="J148" s="90"/>
      <c r="K148" s="90"/>
    </row>
    <row r="149" spans="1:11" ht="15.75" customHeight="1" x14ac:dyDescent="0.2">
      <c r="A149" s="51"/>
      <c r="B149" s="51"/>
      <c r="C149" s="51"/>
      <c r="D149" s="51"/>
      <c r="E149" s="51"/>
      <c r="F149" s="90"/>
      <c r="G149" s="51"/>
      <c r="H149" s="51"/>
      <c r="I149" s="90"/>
      <c r="J149" s="90"/>
      <c r="K149" s="90"/>
    </row>
    <row r="150" spans="1:11" ht="15.75" customHeight="1" x14ac:dyDescent="0.2">
      <c r="A150" s="51"/>
      <c r="B150" s="51"/>
      <c r="C150" s="51"/>
      <c r="D150" s="51"/>
      <c r="E150" s="51"/>
      <c r="F150" s="90"/>
      <c r="G150" s="51"/>
      <c r="H150" s="51"/>
      <c r="I150" s="90"/>
      <c r="J150" s="90"/>
      <c r="K150" s="90"/>
    </row>
    <row r="151" spans="1:11" ht="15.75" customHeight="1" x14ac:dyDescent="0.2">
      <c r="A151" s="51"/>
      <c r="B151" s="51"/>
      <c r="C151" s="51"/>
      <c r="D151" s="51"/>
      <c r="E151" s="51"/>
      <c r="F151" s="90"/>
      <c r="G151" s="51"/>
      <c r="H151" s="51"/>
      <c r="I151" s="90"/>
      <c r="J151" s="90"/>
      <c r="K151" s="90"/>
    </row>
    <row r="152" spans="1:11" ht="15.75" customHeight="1" x14ac:dyDescent="0.2">
      <c r="A152" s="51"/>
      <c r="B152" s="51"/>
      <c r="C152" s="51"/>
      <c r="D152" s="51"/>
      <c r="E152" s="51"/>
      <c r="F152" s="90"/>
      <c r="G152" s="51"/>
      <c r="H152" s="51"/>
      <c r="I152" s="90"/>
      <c r="J152" s="90"/>
      <c r="K152" s="90"/>
    </row>
    <row r="153" spans="1:11" ht="15.75" customHeight="1" x14ac:dyDescent="0.2">
      <c r="A153" s="51"/>
      <c r="B153" s="51"/>
      <c r="C153" s="51"/>
      <c r="D153" s="51"/>
      <c r="E153" s="51"/>
      <c r="F153" s="90"/>
      <c r="G153" s="51"/>
      <c r="H153" s="51"/>
      <c r="I153" s="90"/>
      <c r="J153" s="90"/>
      <c r="K153" s="90"/>
    </row>
    <row r="154" spans="1:11" ht="15.75" customHeight="1" x14ac:dyDescent="0.2">
      <c r="A154" s="51"/>
      <c r="B154" s="51"/>
      <c r="C154" s="51"/>
      <c r="D154" s="51"/>
      <c r="E154" s="51"/>
      <c r="F154" s="90"/>
      <c r="G154" s="51"/>
      <c r="H154" s="51"/>
      <c r="I154" s="90"/>
      <c r="J154" s="90"/>
      <c r="K154" s="90"/>
    </row>
    <row r="155" spans="1:11" ht="15.75" customHeight="1" x14ac:dyDescent="0.2">
      <c r="A155" s="51"/>
      <c r="B155" s="51"/>
      <c r="C155" s="51"/>
      <c r="D155" s="51"/>
      <c r="E155" s="51"/>
      <c r="F155" s="90"/>
      <c r="G155" s="51"/>
      <c r="H155" s="51"/>
      <c r="I155" s="90"/>
      <c r="J155" s="90"/>
      <c r="K155" s="90"/>
    </row>
    <row r="156" spans="1:11" ht="15.75" customHeight="1" x14ac:dyDescent="0.2">
      <c r="A156" s="51"/>
      <c r="B156" s="51"/>
      <c r="C156" s="51"/>
      <c r="D156" s="51"/>
      <c r="E156" s="51"/>
      <c r="F156" s="90"/>
      <c r="G156" s="51"/>
      <c r="H156" s="51"/>
      <c r="I156" s="90"/>
      <c r="J156" s="90"/>
      <c r="K156" s="90"/>
    </row>
    <row r="157" spans="1:11" ht="15.75" customHeight="1" x14ac:dyDescent="0.2">
      <c r="A157" s="51"/>
      <c r="B157" s="51"/>
      <c r="C157" s="51"/>
      <c r="D157" s="51"/>
      <c r="E157" s="51"/>
      <c r="F157" s="90"/>
      <c r="G157" s="51"/>
      <c r="H157" s="51"/>
      <c r="I157" s="90"/>
      <c r="J157" s="90"/>
      <c r="K157" s="90"/>
    </row>
    <row r="158" spans="1:11" ht="15.75" customHeight="1" x14ac:dyDescent="0.2">
      <c r="A158" s="51"/>
      <c r="B158" s="51"/>
      <c r="C158" s="51"/>
      <c r="D158" s="51"/>
      <c r="E158" s="51"/>
      <c r="F158" s="90"/>
      <c r="G158" s="51"/>
      <c r="H158" s="51"/>
      <c r="I158" s="90"/>
      <c r="J158" s="90"/>
      <c r="K158" s="90"/>
    </row>
    <row r="159" spans="1:11" ht="15.75" customHeight="1" x14ac:dyDescent="0.2">
      <c r="A159" s="51"/>
      <c r="B159" s="51"/>
      <c r="C159" s="51"/>
      <c r="D159" s="51"/>
      <c r="E159" s="51"/>
      <c r="F159" s="90"/>
      <c r="G159" s="51"/>
      <c r="H159" s="51"/>
      <c r="I159" s="90"/>
      <c r="J159" s="90"/>
      <c r="K159" s="90"/>
    </row>
    <row r="160" spans="1:11" ht="15.75" customHeight="1" x14ac:dyDescent="0.2">
      <c r="A160" s="51"/>
      <c r="B160" s="51"/>
      <c r="C160" s="51"/>
      <c r="D160" s="51"/>
      <c r="E160" s="51"/>
      <c r="F160" s="90"/>
      <c r="G160" s="51"/>
      <c r="H160" s="51"/>
      <c r="I160" s="90"/>
      <c r="J160" s="90"/>
      <c r="K160" s="90"/>
    </row>
    <row r="161" spans="1:11" ht="15.75" customHeight="1" x14ac:dyDescent="0.2">
      <c r="A161" s="51"/>
      <c r="B161" s="51"/>
      <c r="C161" s="51"/>
      <c r="D161" s="51"/>
      <c r="E161" s="51"/>
      <c r="F161" s="90"/>
      <c r="G161" s="51"/>
      <c r="H161" s="51"/>
      <c r="I161" s="90"/>
      <c r="J161" s="90"/>
      <c r="K161" s="90"/>
    </row>
    <row r="162" spans="1:11" ht="15.75" customHeight="1" x14ac:dyDescent="0.2">
      <c r="A162" s="51"/>
      <c r="B162" s="51"/>
      <c r="C162" s="51"/>
      <c r="D162" s="51"/>
      <c r="E162" s="51"/>
      <c r="F162" s="90"/>
      <c r="G162" s="51"/>
      <c r="H162" s="51"/>
      <c r="I162" s="90"/>
      <c r="J162" s="90"/>
      <c r="K162" s="90"/>
    </row>
    <row r="163" spans="1:11" ht="15.75" customHeight="1" x14ac:dyDescent="0.2">
      <c r="A163" s="51"/>
      <c r="B163" s="51"/>
      <c r="C163" s="51"/>
      <c r="D163" s="51"/>
      <c r="E163" s="51"/>
      <c r="F163" s="90"/>
      <c r="G163" s="51"/>
      <c r="H163" s="51"/>
      <c r="I163" s="90"/>
      <c r="J163" s="90"/>
      <c r="K163" s="90"/>
    </row>
    <row r="164" spans="1:11" ht="15.75" customHeight="1" x14ac:dyDescent="0.2">
      <c r="A164" s="51"/>
      <c r="B164" s="51"/>
      <c r="C164" s="51"/>
      <c r="D164" s="51"/>
      <c r="E164" s="51"/>
      <c r="F164" s="90"/>
      <c r="G164" s="51"/>
      <c r="H164" s="51"/>
      <c r="I164" s="90"/>
      <c r="J164" s="90"/>
      <c r="K164" s="90"/>
    </row>
    <row r="165" spans="1:11" ht="15.75" customHeight="1" x14ac:dyDescent="0.2">
      <c r="A165" s="51"/>
      <c r="B165" s="51"/>
      <c r="C165" s="51"/>
      <c r="D165" s="51"/>
      <c r="E165" s="51"/>
      <c r="F165" s="90"/>
      <c r="G165" s="51"/>
      <c r="H165" s="51"/>
      <c r="I165" s="90"/>
      <c r="J165" s="90"/>
      <c r="K165" s="90"/>
    </row>
    <row r="166" spans="1:11" ht="15.75" customHeight="1" x14ac:dyDescent="0.2">
      <c r="A166" s="51"/>
      <c r="B166" s="51"/>
      <c r="C166" s="51"/>
      <c r="D166" s="51"/>
      <c r="E166" s="51"/>
      <c r="F166" s="90"/>
      <c r="G166" s="51"/>
      <c r="H166" s="51"/>
      <c r="I166" s="90"/>
      <c r="J166" s="90"/>
      <c r="K166" s="90"/>
    </row>
    <row r="167" spans="1:11" ht="15.75" customHeight="1" x14ac:dyDescent="0.2">
      <c r="A167" s="51"/>
      <c r="B167" s="51"/>
      <c r="C167" s="51"/>
      <c r="D167" s="51"/>
      <c r="E167" s="51"/>
      <c r="F167" s="90"/>
      <c r="G167" s="51"/>
      <c r="H167" s="51"/>
      <c r="I167" s="90"/>
      <c r="J167" s="90"/>
      <c r="K167" s="90"/>
    </row>
    <row r="168" spans="1:11" ht="15.75" customHeight="1" x14ac:dyDescent="0.2">
      <c r="A168" s="51"/>
      <c r="B168" s="51"/>
      <c r="C168" s="51"/>
      <c r="D168" s="51"/>
      <c r="E168" s="51"/>
      <c r="F168" s="90"/>
      <c r="G168" s="51"/>
      <c r="H168" s="51"/>
      <c r="I168" s="90"/>
      <c r="J168" s="90"/>
      <c r="K168" s="90"/>
    </row>
    <row r="169" spans="1:11" ht="15.75" customHeight="1" x14ac:dyDescent="0.2">
      <c r="A169" s="51"/>
      <c r="B169" s="51"/>
      <c r="C169" s="51"/>
      <c r="D169" s="51"/>
      <c r="E169" s="51"/>
      <c r="F169" s="90"/>
      <c r="G169" s="51"/>
      <c r="H169" s="51"/>
      <c r="I169" s="90"/>
      <c r="J169" s="90"/>
      <c r="K169" s="90"/>
    </row>
    <row r="170" spans="1:11" ht="15.75" customHeight="1" x14ac:dyDescent="0.2">
      <c r="A170" s="51"/>
      <c r="B170" s="51"/>
      <c r="C170" s="51"/>
      <c r="D170" s="51"/>
      <c r="E170" s="51"/>
      <c r="F170" s="90"/>
      <c r="G170" s="51"/>
      <c r="H170" s="51"/>
      <c r="I170" s="90"/>
      <c r="J170" s="90"/>
      <c r="K170" s="90"/>
    </row>
    <row r="171" spans="1:11" ht="15.75" customHeight="1" x14ac:dyDescent="0.2">
      <c r="A171" s="51"/>
      <c r="B171" s="51"/>
      <c r="C171" s="51"/>
      <c r="D171" s="51"/>
      <c r="E171" s="51"/>
      <c r="F171" s="90"/>
      <c r="G171" s="51"/>
      <c r="H171" s="51"/>
      <c r="I171" s="90"/>
      <c r="J171" s="90"/>
      <c r="K171" s="90"/>
    </row>
    <row r="172" spans="1:11" ht="15.75" customHeight="1" x14ac:dyDescent="0.2">
      <c r="A172" s="51"/>
      <c r="B172" s="51"/>
      <c r="C172" s="51"/>
      <c r="D172" s="51"/>
      <c r="E172" s="51"/>
      <c r="F172" s="90"/>
      <c r="G172" s="51"/>
      <c r="H172" s="51"/>
      <c r="I172" s="90"/>
      <c r="J172" s="90"/>
      <c r="K172" s="90"/>
    </row>
    <row r="173" spans="1:11" ht="15.75" customHeight="1" x14ac:dyDescent="0.2">
      <c r="A173" s="51"/>
      <c r="B173" s="51"/>
      <c r="C173" s="51"/>
      <c r="D173" s="51"/>
      <c r="E173" s="51"/>
      <c r="F173" s="90"/>
      <c r="G173" s="51"/>
      <c r="H173" s="51"/>
      <c r="I173" s="90"/>
      <c r="J173" s="90"/>
      <c r="K173" s="90"/>
    </row>
    <row r="174" spans="1:11" ht="15.75" customHeight="1" x14ac:dyDescent="0.2">
      <c r="A174" s="51"/>
      <c r="B174" s="51"/>
      <c r="C174" s="51"/>
      <c r="D174" s="51"/>
      <c r="E174" s="51"/>
      <c r="F174" s="90"/>
      <c r="G174" s="51"/>
      <c r="H174" s="51"/>
      <c r="I174" s="90"/>
      <c r="J174" s="90"/>
      <c r="K174" s="90"/>
    </row>
    <row r="175" spans="1:11" ht="15.75" customHeight="1" x14ac:dyDescent="0.2">
      <c r="A175" s="51"/>
      <c r="B175" s="51"/>
      <c r="C175" s="51"/>
      <c r="D175" s="51"/>
      <c r="E175" s="51"/>
      <c r="F175" s="90"/>
      <c r="G175" s="51"/>
      <c r="H175" s="51"/>
      <c r="I175" s="90"/>
      <c r="J175" s="90"/>
      <c r="K175" s="90"/>
    </row>
    <row r="176" spans="1:11" ht="15.75" customHeight="1" x14ac:dyDescent="0.2">
      <c r="A176" s="51"/>
      <c r="B176" s="51"/>
      <c r="C176" s="51"/>
      <c r="D176" s="51"/>
      <c r="E176" s="51"/>
      <c r="F176" s="90"/>
      <c r="G176" s="51"/>
      <c r="H176" s="51"/>
      <c r="I176" s="90"/>
      <c r="J176" s="90"/>
      <c r="K176" s="90"/>
    </row>
    <row r="177" spans="1:11" ht="15.75" customHeight="1" x14ac:dyDescent="0.2">
      <c r="A177" s="51"/>
      <c r="B177" s="51"/>
      <c r="C177" s="51"/>
      <c r="D177" s="51"/>
      <c r="E177" s="51"/>
      <c r="F177" s="90"/>
      <c r="G177" s="51"/>
      <c r="H177" s="51"/>
      <c r="I177" s="90"/>
      <c r="J177" s="90"/>
      <c r="K177" s="90"/>
    </row>
    <row r="178" spans="1:11" ht="15.75" customHeight="1" x14ac:dyDescent="0.2">
      <c r="A178" s="51"/>
      <c r="B178" s="51"/>
      <c r="C178" s="51"/>
      <c r="D178" s="51"/>
      <c r="E178" s="51"/>
      <c r="F178" s="90"/>
      <c r="G178" s="51"/>
      <c r="H178" s="51"/>
      <c r="I178" s="90"/>
      <c r="J178" s="90"/>
      <c r="K178" s="90"/>
    </row>
    <row r="179" spans="1:11" ht="15.75" customHeight="1" x14ac:dyDescent="0.2">
      <c r="A179" s="51"/>
      <c r="B179" s="51"/>
      <c r="C179" s="51"/>
      <c r="D179" s="51"/>
      <c r="E179" s="51"/>
      <c r="F179" s="90"/>
      <c r="G179" s="51"/>
      <c r="H179" s="51"/>
      <c r="I179" s="90"/>
      <c r="J179" s="90"/>
      <c r="K179" s="90"/>
    </row>
    <row r="180" spans="1:11" ht="15.75" customHeight="1" x14ac:dyDescent="0.2">
      <c r="A180" s="51"/>
      <c r="B180" s="51"/>
      <c r="C180" s="51"/>
      <c r="D180" s="51"/>
      <c r="E180" s="51"/>
      <c r="F180" s="90"/>
      <c r="G180" s="51"/>
      <c r="H180" s="51"/>
      <c r="I180" s="90"/>
      <c r="J180" s="90"/>
      <c r="K180" s="90"/>
    </row>
    <row r="181" spans="1:11" ht="15.75" customHeight="1" x14ac:dyDescent="0.2">
      <c r="A181" s="51"/>
      <c r="B181" s="51"/>
      <c r="C181" s="51"/>
      <c r="D181" s="51"/>
      <c r="E181" s="51"/>
      <c r="F181" s="90"/>
      <c r="G181" s="51"/>
      <c r="H181" s="51"/>
      <c r="I181" s="90"/>
      <c r="J181" s="90"/>
      <c r="K181" s="90"/>
    </row>
    <row r="182" spans="1:11" ht="15.75" customHeight="1" x14ac:dyDescent="0.2">
      <c r="A182" s="51"/>
      <c r="B182" s="51"/>
      <c r="C182" s="51"/>
      <c r="D182" s="51"/>
      <c r="E182" s="51"/>
      <c r="F182" s="90"/>
      <c r="G182" s="51"/>
      <c r="H182" s="51"/>
      <c r="I182" s="90"/>
      <c r="J182" s="90"/>
      <c r="K182" s="90"/>
    </row>
    <row r="183" spans="1:11" ht="15.75" customHeight="1" x14ac:dyDescent="0.2">
      <c r="A183" s="51"/>
      <c r="B183" s="51"/>
      <c r="C183" s="51"/>
      <c r="D183" s="51"/>
      <c r="E183" s="51"/>
      <c r="F183" s="90"/>
      <c r="G183" s="51"/>
      <c r="H183" s="51"/>
      <c r="I183" s="90"/>
      <c r="J183" s="90"/>
      <c r="K183" s="90"/>
    </row>
    <row r="184" spans="1:11" ht="15.75" customHeight="1" x14ac:dyDescent="0.2">
      <c r="A184" s="51"/>
      <c r="B184" s="51"/>
      <c r="C184" s="51"/>
      <c r="D184" s="51"/>
      <c r="E184" s="51"/>
      <c r="F184" s="90"/>
      <c r="G184" s="51"/>
      <c r="H184" s="51"/>
      <c r="I184" s="90"/>
      <c r="J184" s="90"/>
      <c r="K184" s="90"/>
    </row>
    <row r="185" spans="1:11" ht="15.75" customHeight="1" x14ac:dyDescent="0.2">
      <c r="A185" s="51"/>
      <c r="B185" s="51"/>
      <c r="C185" s="51"/>
      <c r="D185" s="51"/>
      <c r="E185" s="51"/>
      <c r="F185" s="90"/>
      <c r="G185" s="51"/>
      <c r="H185" s="51"/>
      <c r="I185" s="90"/>
      <c r="J185" s="90"/>
      <c r="K185" s="90"/>
    </row>
    <row r="186" spans="1:11" ht="15.75" customHeight="1" x14ac:dyDescent="0.2">
      <c r="A186" s="51"/>
      <c r="B186" s="51"/>
      <c r="C186" s="51"/>
      <c r="D186" s="51"/>
      <c r="E186" s="51"/>
      <c r="F186" s="90"/>
      <c r="G186" s="51"/>
      <c r="H186" s="51"/>
      <c r="I186" s="90"/>
      <c r="J186" s="90"/>
      <c r="K186" s="90"/>
    </row>
    <row r="187" spans="1:11" ht="15.75" customHeight="1" x14ac:dyDescent="0.2">
      <c r="A187" s="51"/>
      <c r="B187" s="51"/>
      <c r="C187" s="51"/>
      <c r="D187" s="51"/>
      <c r="E187" s="51"/>
      <c r="F187" s="90"/>
      <c r="G187" s="51"/>
      <c r="H187" s="51"/>
      <c r="I187" s="90"/>
      <c r="J187" s="90"/>
      <c r="K187" s="90"/>
    </row>
    <row r="188" spans="1:11" ht="15.75" customHeight="1" x14ac:dyDescent="0.2">
      <c r="A188" s="51"/>
      <c r="B188" s="51"/>
      <c r="C188" s="51"/>
      <c r="D188" s="51"/>
      <c r="E188" s="51"/>
      <c r="F188" s="90"/>
      <c r="G188" s="51"/>
      <c r="H188" s="51"/>
      <c r="I188" s="90"/>
      <c r="J188" s="90"/>
      <c r="K188" s="90"/>
    </row>
    <row r="189" spans="1:11" ht="15.75" customHeight="1" x14ac:dyDescent="0.2">
      <c r="A189" s="51"/>
      <c r="B189" s="51"/>
      <c r="C189" s="51"/>
      <c r="D189" s="51"/>
      <c r="E189" s="51"/>
      <c r="F189" s="90"/>
      <c r="G189" s="51"/>
      <c r="H189" s="51"/>
      <c r="I189" s="90"/>
      <c r="J189" s="90"/>
      <c r="K189" s="90"/>
    </row>
    <row r="190" spans="1:11" ht="15.75" customHeight="1" x14ac:dyDescent="0.2">
      <c r="A190" s="51"/>
      <c r="B190" s="51"/>
      <c r="C190" s="51"/>
      <c r="D190" s="51"/>
      <c r="E190" s="51"/>
      <c r="F190" s="90"/>
      <c r="G190" s="51"/>
      <c r="H190" s="51"/>
      <c r="I190" s="90"/>
      <c r="J190" s="90"/>
      <c r="K190" s="90"/>
    </row>
    <row r="191" spans="1:11" ht="15.75" customHeight="1" x14ac:dyDescent="0.2">
      <c r="A191" s="51"/>
      <c r="B191" s="51"/>
      <c r="C191" s="51"/>
      <c r="D191" s="51"/>
      <c r="E191" s="51"/>
      <c r="F191" s="90"/>
      <c r="G191" s="51"/>
      <c r="H191" s="51"/>
      <c r="I191" s="90"/>
      <c r="J191" s="90"/>
      <c r="K191" s="90"/>
    </row>
    <row r="192" spans="1:11" ht="15.75" customHeight="1" x14ac:dyDescent="0.2">
      <c r="A192" s="51"/>
      <c r="B192" s="51"/>
      <c r="C192" s="51"/>
      <c r="D192" s="51"/>
      <c r="E192" s="51"/>
      <c r="F192" s="90"/>
      <c r="G192" s="51"/>
      <c r="H192" s="51"/>
      <c r="I192" s="90"/>
      <c r="J192" s="90"/>
      <c r="K192" s="90"/>
    </row>
    <row r="193" spans="1:11" ht="15.75" customHeight="1" x14ac:dyDescent="0.2">
      <c r="A193" s="51"/>
      <c r="B193" s="51"/>
      <c r="C193" s="51"/>
      <c r="D193" s="51"/>
      <c r="E193" s="51"/>
      <c r="F193" s="90"/>
      <c r="G193" s="51"/>
      <c r="H193" s="51"/>
      <c r="I193" s="90"/>
      <c r="J193" s="90"/>
      <c r="K193" s="90"/>
    </row>
    <row r="194" spans="1:11" ht="15.75" customHeight="1" x14ac:dyDescent="0.2">
      <c r="A194" s="51"/>
      <c r="B194" s="51"/>
      <c r="C194" s="51"/>
      <c r="D194" s="51"/>
      <c r="E194" s="51"/>
      <c r="F194" s="90"/>
      <c r="G194" s="51"/>
      <c r="H194" s="51"/>
      <c r="I194" s="90"/>
      <c r="J194" s="90"/>
      <c r="K194" s="90"/>
    </row>
    <row r="195" spans="1:11" ht="15.75" customHeight="1" x14ac:dyDescent="0.2">
      <c r="A195" s="51"/>
      <c r="B195" s="51"/>
      <c r="C195" s="51"/>
      <c r="D195" s="51"/>
      <c r="E195" s="51"/>
      <c r="F195" s="90"/>
      <c r="G195" s="51"/>
      <c r="H195" s="51"/>
      <c r="I195" s="90"/>
      <c r="J195" s="90"/>
      <c r="K195" s="90"/>
    </row>
    <row r="196" spans="1:11" ht="15.75" customHeight="1" x14ac:dyDescent="0.2">
      <c r="A196" s="51"/>
      <c r="B196" s="51"/>
      <c r="C196" s="51"/>
      <c r="D196" s="51"/>
      <c r="E196" s="51"/>
      <c r="F196" s="90"/>
      <c r="G196" s="51"/>
      <c r="H196" s="51"/>
      <c r="I196" s="90"/>
      <c r="J196" s="90"/>
      <c r="K196" s="90"/>
    </row>
    <row r="197" spans="1:11" ht="15.75" customHeight="1" x14ac:dyDescent="0.2">
      <c r="A197" s="51"/>
      <c r="B197" s="51"/>
      <c r="C197" s="51"/>
      <c r="D197" s="51"/>
      <c r="E197" s="51"/>
      <c r="F197" s="90"/>
      <c r="G197" s="51"/>
      <c r="H197" s="51"/>
      <c r="I197" s="90"/>
      <c r="J197" s="90"/>
      <c r="K197" s="90"/>
    </row>
    <row r="198" spans="1:11" ht="15.75" customHeight="1" x14ac:dyDescent="0.2">
      <c r="A198" s="51"/>
      <c r="B198" s="51"/>
      <c r="C198" s="51"/>
      <c r="D198" s="51"/>
      <c r="E198" s="51"/>
      <c r="F198" s="90"/>
      <c r="G198" s="51"/>
      <c r="H198" s="51"/>
      <c r="I198" s="90"/>
      <c r="J198" s="90"/>
      <c r="K198" s="90"/>
    </row>
    <row r="199" spans="1:11" ht="15.75" customHeight="1" x14ac:dyDescent="0.2">
      <c r="A199" s="51"/>
      <c r="B199" s="51"/>
      <c r="C199" s="51"/>
      <c r="D199" s="51"/>
      <c r="E199" s="51"/>
      <c r="F199" s="90"/>
      <c r="G199" s="51"/>
      <c r="H199" s="51"/>
      <c r="I199" s="90"/>
      <c r="J199" s="90"/>
      <c r="K199" s="90"/>
    </row>
    <row r="200" spans="1:11" ht="15.75" customHeight="1" x14ac:dyDescent="0.2">
      <c r="A200" s="51"/>
      <c r="B200" s="51"/>
      <c r="C200" s="51"/>
      <c r="D200" s="51"/>
      <c r="E200" s="51"/>
      <c r="F200" s="90"/>
      <c r="G200" s="51"/>
      <c r="H200" s="51"/>
      <c r="I200" s="90"/>
      <c r="J200" s="90"/>
      <c r="K200" s="90"/>
    </row>
    <row r="201" spans="1:11" ht="15.75" customHeight="1" x14ac:dyDescent="0.2">
      <c r="A201" s="51"/>
      <c r="B201" s="51"/>
      <c r="C201" s="51"/>
      <c r="D201" s="51"/>
      <c r="E201" s="51"/>
      <c r="F201" s="90"/>
      <c r="G201" s="51"/>
      <c r="H201" s="51"/>
      <c r="I201" s="90"/>
      <c r="J201" s="90"/>
      <c r="K201" s="90"/>
    </row>
    <row r="202" spans="1:11" ht="15.75" customHeight="1" x14ac:dyDescent="0.2">
      <c r="A202" s="51"/>
      <c r="B202" s="51"/>
      <c r="C202" s="51"/>
      <c r="D202" s="51"/>
      <c r="E202" s="51"/>
      <c r="F202" s="90"/>
      <c r="G202" s="51"/>
      <c r="H202" s="51"/>
      <c r="I202" s="90"/>
      <c r="J202" s="90"/>
      <c r="K202" s="90"/>
    </row>
    <row r="203" spans="1:11" ht="15.75" customHeight="1" x14ac:dyDescent="0.2">
      <c r="A203" s="51"/>
      <c r="B203" s="51"/>
      <c r="C203" s="51"/>
      <c r="D203" s="51"/>
      <c r="E203" s="51"/>
      <c r="F203" s="90"/>
      <c r="G203" s="51"/>
      <c r="H203" s="51"/>
      <c r="I203" s="90"/>
      <c r="J203" s="90"/>
      <c r="K203" s="90"/>
    </row>
    <row r="204" spans="1:11" ht="15.75" customHeight="1" x14ac:dyDescent="0.2">
      <c r="A204" s="51"/>
      <c r="B204" s="51"/>
      <c r="C204" s="51"/>
      <c r="D204" s="51"/>
      <c r="E204" s="51"/>
      <c r="F204" s="90"/>
      <c r="G204" s="51"/>
      <c r="H204" s="51"/>
      <c r="I204" s="90"/>
      <c r="J204" s="90"/>
      <c r="K204" s="90"/>
    </row>
    <row r="205" spans="1:11" ht="15.75" customHeight="1" x14ac:dyDescent="0.2">
      <c r="A205" s="51"/>
      <c r="B205" s="51"/>
      <c r="C205" s="51"/>
      <c r="D205" s="51"/>
      <c r="E205" s="51"/>
      <c r="F205" s="90"/>
      <c r="G205" s="51"/>
      <c r="H205" s="51"/>
      <c r="I205" s="90"/>
      <c r="J205" s="90"/>
      <c r="K205" s="90"/>
    </row>
    <row r="206" spans="1:11" ht="15.75" customHeight="1" x14ac:dyDescent="0.2">
      <c r="A206" s="51"/>
      <c r="B206" s="51"/>
      <c r="C206" s="51"/>
      <c r="D206" s="51"/>
      <c r="E206" s="51"/>
      <c r="F206" s="90"/>
      <c r="G206" s="51"/>
      <c r="H206" s="51"/>
      <c r="I206" s="90"/>
      <c r="J206" s="90"/>
      <c r="K206" s="90"/>
    </row>
    <row r="207" spans="1:11" ht="15.75" customHeight="1" x14ac:dyDescent="0.2">
      <c r="A207" s="51"/>
      <c r="B207" s="51"/>
      <c r="C207" s="51"/>
      <c r="D207" s="51"/>
      <c r="E207" s="51"/>
      <c r="F207" s="90"/>
      <c r="G207" s="51"/>
      <c r="H207" s="51"/>
      <c r="I207" s="90"/>
      <c r="J207" s="90"/>
      <c r="K207" s="90"/>
    </row>
    <row r="208" spans="1:11" ht="15.75" customHeight="1" x14ac:dyDescent="0.2">
      <c r="A208" s="51"/>
      <c r="B208" s="51"/>
      <c r="C208" s="51"/>
      <c r="D208" s="51"/>
      <c r="E208" s="51"/>
      <c r="F208" s="90"/>
      <c r="G208" s="51"/>
      <c r="H208" s="51"/>
      <c r="I208" s="90"/>
      <c r="J208" s="90"/>
      <c r="K208" s="90"/>
    </row>
    <row r="209" spans="1:11" ht="15.75" customHeight="1" x14ac:dyDescent="0.2">
      <c r="A209" s="51"/>
      <c r="B209" s="51"/>
      <c r="C209" s="51"/>
      <c r="D209" s="51"/>
      <c r="E209" s="51"/>
      <c r="F209" s="90"/>
      <c r="G209" s="51"/>
      <c r="H209" s="51"/>
      <c r="I209" s="90"/>
      <c r="J209" s="90"/>
      <c r="K209" s="90"/>
    </row>
    <row r="210" spans="1:11" ht="15.75" customHeight="1" x14ac:dyDescent="0.2">
      <c r="A210" s="51"/>
      <c r="B210" s="51"/>
      <c r="C210" s="51"/>
      <c r="D210" s="51"/>
      <c r="E210" s="51"/>
      <c r="F210" s="90"/>
      <c r="G210" s="51"/>
      <c r="H210" s="51"/>
      <c r="I210" s="90"/>
      <c r="J210" s="90"/>
      <c r="K210" s="90"/>
    </row>
    <row r="211" spans="1:11" ht="15.75" customHeight="1" x14ac:dyDescent="0.2">
      <c r="A211" s="51"/>
      <c r="B211" s="51"/>
      <c r="C211" s="51"/>
      <c r="D211" s="51"/>
      <c r="E211" s="51"/>
      <c r="F211" s="90"/>
      <c r="G211" s="51"/>
      <c r="H211" s="51"/>
      <c r="I211" s="90"/>
      <c r="J211" s="90"/>
      <c r="K211" s="90"/>
    </row>
    <row r="212" spans="1:11" ht="15.75" customHeight="1" x14ac:dyDescent="0.2">
      <c r="A212" s="51"/>
      <c r="B212" s="51"/>
      <c r="C212" s="51"/>
      <c r="D212" s="51"/>
      <c r="E212" s="51"/>
      <c r="F212" s="90"/>
      <c r="G212" s="51"/>
      <c r="H212" s="51"/>
      <c r="I212" s="90"/>
      <c r="J212" s="90"/>
      <c r="K212" s="90"/>
    </row>
    <row r="213" spans="1:11" ht="15.75" customHeight="1" x14ac:dyDescent="0.2">
      <c r="A213" s="51"/>
      <c r="B213" s="51"/>
      <c r="C213" s="51"/>
      <c r="D213" s="51"/>
      <c r="E213" s="51"/>
      <c r="F213" s="90"/>
      <c r="G213" s="51"/>
      <c r="H213" s="51"/>
      <c r="I213" s="90"/>
      <c r="J213" s="90"/>
      <c r="K213" s="90"/>
    </row>
    <row r="214" spans="1:11" ht="15.75" customHeight="1" x14ac:dyDescent="0.2">
      <c r="A214" s="51"/>
      <c r="B214" s="51"/>
      <c r="C214" s="51"/>
      <c r="D214" s="51"/>
      <c r="E214" s="51"/>
      <c r="F214" s="90"/>
      <c r="G214" s="51"/>
      <c r="H214" s="51"/>
      <c r="I214" s="90"/>
      <c r="J214" s="90"/>
      <c r="K214" s="90"/>
    </row>
    <row r="215" spans="1:11" ht="15.75" customHeight="1" x14ac:dyDescent="0.2">
      <c r="A215" s="51"/>
      <c r="B215" s="51"/>
      <c r="C215" s="51"/>
      <c r="D215" s="51"/>
      <c r="E215" s="51"/>
      <c r="F215" s="90"/>
      <c r="G215" s="51"/>
      <c r="H215" s="51"/>
      <c r="I215" s="90"/>
      <c r="J215" s="90"/>
      <c r="K215" s="90"/>
    </row>
    <row r="216" spans="1:11" ht="15.75" customHeight="1" x14ac:dyDescent="0.2">
      <c r="A216" s="51"/>
      <c r="B216" s="51"/>
      <c r="C216" s="51"/>
      <c r="D216" s="51"/>
      <c r="E216" s="51"/>
      <c r="F216" s="90"/>
      <c r="G216" s="51"/>
      <c r="H216" s="51"/>
      <c r="I216" s="90"/>
      <c r="J216" s="90"/>
      <c r="K216" s="90"/>
    </row>
    <row r="217" spans="1:11" ht="15.75" customHeight="1" x14ac:dyDescent="0.2">
      <c r="A217" s="51"/>
      <c r="B217" s="51"/>
      <c r="C217" s="51"/>
      <c r="D217" s="51"/>
      <c r="E217" s="51"/>
      <c r="F217" s="90"/>
      <c r="G217" s="51"/>
      <c r="H217" s="51"/>
      <c r="I217" s="90"/>
      <c r="J217" s="90"/>
      <c r="K217" s="90"/>
    </row>
    <row r="218" spans="1:11" ht="15.75" customHeight="1" x14ac:dyDescent="0.2">
      <c r="A218" s="51"/>
      <c r="B218" s="51"/>
      <c r="C218" s="51"/>
      <c r="D218" s="51"/>
      <c r="E218" s="51"/>
      <c r="F218" s="90"/>
      <c r="G218" s="51"/>
      <c r="H218" s="51"/>
      <c r="I218" s="90"/>
      <c r="J218" s="90"/>
      <c r="K218" s="90"/>
    </row>
    <row r="219" spans="1:11" ht="15.75" customHeight="1" x14ac:dyDescent="0.2">
      <c r="A219" s="51"/>
      <c r="B219" s="51"/>
      <c r="C219" s="51"/>
      <c r="D219" s="51"/>
      <c r="E219" s="51"/>
      <c r="F219" s="90"/>
      <c r="G219" s="51"/>
      <c r="H219" s="51"/>
      <c r="I219" s="90"/>
      <c r="J219" s="90"/>
      <c r="K219" s="90"/>
    </row>
    <row r="220" spans="1:11" ht="15.75" customHeight="1" x14ac:dyDescent="0.2">
      <c r="A220" s="51"/>
      <c r="B220" s="51"/>
      <c r="C220" s="51"/>
      <c r="D220" s="51"/>
      <c r="E220" s="51"/>
      <c r="F220" s="90"/>
      <c r="G220" s="51"/>
      <c r="H220" s="51"/>
      <c r="I220" s="90"/>
      <c r="J220" s="90"/>
      <c r="K220" s="90"/>
    </row>
    <row r="221" spans="1:11" ht="15.75" customHeight="1" x14ac:dyDescent="0.2">
      <c r="A221" s="51"/>
      <c r="B221" s="51"/>
      <c r="C221" s="51"/>
      <c r="D221" s="51"/>
      <c r="E221" s="51"/>
      <c r="F221" s="90"/>
      <c r="G221" s="51"/>
      <c r="H221" s="51"/>
      <c r="I221" s="90"/>
      <c r="J221" s="90"/>
      <c r="K221" s="90"/>
    </row>
    <row r="222" spans="1:11" ht="15.75" customHeight="1" x14ac:dyDescent="0.2">
      <c r="A222" s="51"/>
      <c r="B222" s="51"/>
      <c r="C222" s="51"/>
      <c r="D222" s="51"/>
      <c r="E222" s="51"/>
      <c r="F222" s="90"/>
      <c r="G222" s="51"/>
      <c r="H222" s="51"/>
      <c r="I222" s="90"/>
      <c r="J222" s="90"/>
      <c r="K222" s="90"/>
    </row>
    <row r="223" spans="1:11" ht="15.75" customHeight="1" x14ac:dyDescent="0.2">
      <c r="A223" s="51"/>
      <c r="B223" s="51"/>
      <c r="C223" s="51"/>
      <c r="D223" s="51"/>
      <c r="E223" s="51"/>
      <c r="F223" s="90"/>
      <c r="G223" s="51"/>
      <c r="H223" s="51"/>
      <c r="I223" s="90"/>
      <c r="J223" s="90"/>
      <c r="K223" s="90"/>
    </row>
    <row r="224" spans="1:11" ht="15.75" customHeight="1" x14ac:dyDescent="0.2">
      <c r="A224" s="51"/>
      <c r="B224" s="51"/>
      <c r="C224" s="51"/>
      <c r="D224" s="51"/>
      <c r="E224" s="51"/>
      <c r="F224" s="90"/>
      <c r="G224" s="51"/>
      <c r="H224" s="51"/>
      <c r="I224" s="90"/>
      <c r="J224" s="90"/>
      <c r="K224" s="90"/>
    </row>
    <row r="225" spans="1:11" ht="15.75" customHeight="1" x14ac:dyDescent="0.2">
      <c r="A225" s="51"/>
      <c r="B225" s="51"/>
      <c r="C225" s="51"/>
      <c r="D225" s="51"/>
      <c r="E225" s="51"/>
      <c r="F225" s="90"/>
      <c r="G225" s="51"/>
      <c r="H225" s="51"/>
      <c r="I225" s="90"/>
      <c r="J225" s="90"/>
      <c r="K225" s="90"/>
    </row>
    <row r="226" spans="1:11" ht="15.75" customHeight="1" x14ac:dyDescent="0.2">
      <c r="A226" s="51"/>
      <c r="B226" s="51"/>
      <c r="C226" s="51"/>
      <c r="D226" s="51"/>
      <c r="E226" s="51"/>
      <c r="F226" s="90"/>
      <c r="G226" s="51"/>
      <c r="H226" s="51"/>
      <c r="I226" s="90"/>
      <c r="J226" s="90"/>
      <c r="K226" s="90"/>
    </row>
    <row r="227" spans="1:11" ht="15.75" customHeight="1" x14ac:dyDescent="0.2">
      <c r="A227" s="51"/>
      <c r="B227" s="51"/>
      <c r="C227" s="51"/>
      <c r="D227" s="51"/>
      <c r="E227" s="51"/>
      <c r="F227" s="90"/>
      <c r="G227" s="51"/>
      <c r="H227" s="51"/>
      <c r="I227" s="90"/>
      <c r="J227" s="90"/>
      <c r="K227" s="90"/>
    </row>
    <row r="228" spans="1:11" ht="15.75" customHeight="1" x14ac:dyDescent="0.2">
      <c r="A228" s="51"/>
      <c r="B228" s="51"/>
      <c r="C228" s="51"/>
      <c r="D228" s="51"/>
      <c r="E228" s="51"/>
      <c r="F228" s="90"/>
      <c r="G228" s="51"/>
      <c r="H228" s="51"/>
      <c r="I228" s="90"/>
      <c r="J228" s="90"/>
      <c r="K228" s="90"/>
    </row>
    <row r="229" spans="1:11" ht="15.75" customHeight="1" x14ac:dyDescent="0.2">
      <c r="A229" s="51"/>
      <c r="B229" s="51"/>
      <c r="C229" s="51"/>
      <c r="D229" s="51"/>
      <c r="E229" s="51"/>
      <c r="F229" s="90"/>
      <c r="G229" s="51"/>
      <c r="H229" s="51"/>
      <c r="I229" s="90"/>
      <c r="J229" s="90"/>
      <c r="K229" s="90"/>
    </row>
    <row r="230" spans="1:11" ht="15.75" customHeight="1" x14ac:dyDescent="0.2">
      <c r="A230" s="51"/>
      <c r="B230" s="51"/>
      <c r="C230" s="51"/>
      <c r="D230" s="51"/>
      <c r="E230" s="51"/>
      <c r="F230" s="90"/>
      <c r="G230" s="51"/>
      <c r="H230" s="51"/>
      <c r="I230" s="90"/>
      <c r="J230" s="90"/>
      <c r="K230" s="90"/>
    </row>
    <row r="231" spans="1:11" ht="15.75" customHeight="1" x14ac:dyDescent="0.2">
      <c r="A231" s="51"/>
      <c r="B231" s="51"/>
      <c r="C231" s="51"/>
      <c r="D231" s="51"/>
      <c r="E231" s="51"/>
      <c r="F231" s="90"/>
      <c r="G231" s="51"/>
      <c r="H231" s="51"/>
      <c r="I231" s="90"/>
      <c r="J231" s="90"/>
      <c r="K231" s="90"/>
    </row>
    <row r="232" spans="1:11" ht="15.75" customHeight="1" x14ac:dyDescent="0.2">
      <c r="A232" s="51"/>
      <c r="B232" s="51"/>
      <c r="C232" s="51"/>
      <c r="D232" s="51"/>
      <c r="E232" s="51"/>
      <c r="F232" s="90"/>
      <c r="G232" s="51"/>
      <c r="H232" s="51"/>
      <c r="I232" s="90"/>
      <c r="J232" s="90"/>
      <c r="K232" s="90"/>
    </row>
    <row r="233" spans="1:11" ht="15.75" customHeight="1" x14ac:dyDescent="0.2">
      <c r="A233" s="51"/>
      <c r="B233" s="51"/>
      <c r="C233" s="51"/>
      <c r="D233" s="51"/>
      <c r="E233" s="51"/>
      <c r="F233" s="90"/>
      <c r="G233" s="51"/>
      <c r="H233" s="51"/>
      <c r="I233" s="90"/>
      <c r="J233" s="90"/>
      <c r="K233" s="90"/>
    </row>
    <row r="234" spans="1:11" ht="15.75" customHeight="1" x14ac:dyDescent="0.2">
      <c r="A234" s="51"/>
      <c r="B234" s="51"/>
      <c r="C234" s="51"/>
      <c r="D234" s="51"/>
      <c r="E234" s="51"/>
      <c r="F234" s="90"/>
      <c r="G234" s="51"/>
      <c r="H234" s="51"/>
      <c r="I234" s="90"/>
      <c r="J234" s="90"/>
      <c r="K234" s="90"/>
    </row>
    <row r="235" spans="1:11" ht="15.75" customHeight="1" x14ac:dyDescent="0.2">
      <c r="A235" s="51"/>
      <c r="B235" s="51"/>
      <c r="C235" s="51"/>
      <c r="D235" s="51"/>
      <c r="E235" s="51"/>
      <c r="F235" s="90"/>
      <c r="G235" s="51"/>
      <c r="H235" s="51"/>
      <c r="I235" s="90"/>
      <c r="J235" s="90"/>
      <c r="K235" s="90"/>
    </row>
    <row r="236" spans="1:11" ht="15.75" customHeight="1" x14ac:dyDescent="0.2">
      <c r="A236" s="51"/>
      <c r="B236" s="51"/>
      <c r="C236" s="51"/>
      <c r="D236" s="51"/>
      <c r="E236" s="51"/>
      <c r="F236" s="90"/>
      <c r="G236" s="51"/>
      <c r="H236" s="51"/>
      <c r="I236" s="90"/>
      <c r="J236" s="90"/>
      <c r="K236" s="90"/>
    </row>
    <row r="237" spans="1:11" ht="15.75" customHeight="1" x14ac:dyDescent="0.2">
      <c r="A237" s="51"/>
      <c r="B237" s="51"/>
      <c r="C237" s="51"/>
      <c r="D237" s="51"/>
      <c r="E237" s="51"/>
      <c r="F237" s="90"/>
      <c r="G237" s="51"/>
      <c r="H237" s="51"/>
      <c r="I237" s="90"/>
      <c r="J237" s="90"/>
      <c r="K237" s="90"/>
    </row>
    <row r="238" spans="1:11" ht="15.75" customHeight="1" x14ac:dyDescent="0.2">
      <c r="A238" s="51"/>
      <c r="B238" s="51"/>
      <c r="C238" s="51"/>
      <c r="D238" s="51"/>
      <c r="E238" s="51"/>
      <c r="F238" s="90"/>
      <c r="G238" s="51"/>
      <c r="H238" s="51"/>
      <c r="I238" s="90"/>
      <c r="J238" s="90"/>
      <c r="K238" s="90"/>
    </row>
    <row r="239" spans="1:11" ht="15.75" customHeight="1" x14ac:dyDescent="0.2">
      <c r="A239" s="51"/>
      <c r="B239" s="51"/>
      <c r="C239" s="51"/>
      <c r="D239" s="51"/>
      <c r="E239" s="51"/>
      <c r="F239" s="90"/>
      <c r="G239" s="51"/>
      <c r="H239" s="51"/>
      <c r="I239" s="90"/>
      <c r="J239" s="90"/>
      <c r="K239" s="90"/>
    </row>
    <row r="240" spans="1:11" ht="15.75" customHeight="1" x14ac:dyDescent="0.2">
      <c r="A240" s="51"/>
      <c r="B240" s="51"/>
      <c r="C240" s="51"/>
      <c r="D240" s="51"/>
      <c r="E240" s="51"/>
      <c r="F240" s="90"/>
      <c r="G240" s="51"/>
      <c r="H240" s="51"/>
      <c r="I240" s="90"/>
      <c r="J240" s="90"/>
      <c r="K240" s="90"/>
    </row>
    <row r="241" spans="1:11" ht="15.75" customHeight="1" x14ac:dyDescent="0.2">
      <c r="A241" s="51"/>
      <c r="B241" s="51"/>
      <c r="C241" s="51"/>
      <c r="D241" s="51"/>
      <c r="E241" s="51"/>
      <c r="F241" s="90"/>
      <c r="G241" s="51"/>
      <c r="H241" s="51"/>
      <c r="I241" s="90"/>
      <c r="J241" s="90"/>
      <c r="K241" s="90"/>
    </row>
    <row r="242" spans="1:11" ht="15.75" customHeight="1" x14ac:dyDescent="0.2">
      <c r="A242" s="51"/>
      <c r="B242" s="51"/>
      <c r="C242" s="51"/>
      <c r="D242" s="51"/>
      <c r="E242" s="51"/>
      <c r="F242" s="90"/>
      <c r="G242" s="51"/>
      <c r="H242" s="51"/>
      <c r="I242" s="90"/>
      <c r="J242" s="90"/>
      <c r="K242" s="90"/>
    </row>
    <row r="243" spans="1:11" ht="15.75" customHeight="1" x14ac:dyDescent="0.2">
      <c r="A243" s="51"/>
      <c r="B243" s="51"/>
      <c r="C243" s="51"/>
      <c r="D243" s="51"/>
      <c r="E243" s="51"/>
      <c r="F243" s="90"/>
      <c r="G243" s="51"/>
      <c r="H243" s="51"/>
      <c r="I243" s="90"/>
      <c r="J243" s="90"/>
      <c r="K243" s="90"/>
    </row>
    <row r="244" spans="1:11" ht="15.75" customHeight="1" x14ac:dyDescent="0.2">
      <c r="A244" s="51"/>
      <c r="B244" s="51"/>
      <c r="C244" s="51"/>
      <c r="D244" s="51"/>
      <c r="E244" s="51"/>
      <c r="F244" s="90"/>
      <c r="G244" s="51"/>
      <c r="H244" s="51"/>
      <c r="I244" s="90"/>
      <c r="J244" s="90"/>
      <c r="K244" s="90"/>
    </row>
    <row r="245" spans="1:11" ht="15.75" customHeight="1" x14ac:dyDescent="0.2">
      <c r="A245" s="51"/>
      <c r="B245" s="51"/>
      <c r="C245" s="51"/>
      <c r="D245" s="51"/>
      <c r="E245" s="51"/>
      <c r="F245" s="90"/>
      <c r="G245" s="51"/>
      <c r="H245" s="51"/>
      <c r="I245" s="90"/>
      <c r="J245" s="90"/>
      <c r="K245" s="90"/>
    </row>
    <row r="246" spans="1:11" ht="15.75" customHeight="1" x14ac:dyDescent="0.2">
      <c r="A246" s="51"/>
      <c r="B246" s="51"/>
      <c r="C246" s="51"/>
      <c r="D246" s="51"/>
      <c r="E246" s="51"/>
      <c r="F246" s="90"/>
      <c r="G246" s="51"/>
      <c r="H246" s="51"/>
      <c r="I246" s="90"/>
      <c r="J246" s="90"/>
      <c r="K246" s="90"/>
    </row>
    <row r="247" spans="1:11" ht="15.75" customHeight="1" x14ac:dyDescent="0.2">
      <c r="A247" s="51"/>
      <c r="B247" s="51"/>
      <c r="C247" s="51"/>
      <c r="D247" s="51"/>
      <c r="E247" s="51"/>
      <c r="F247" s="90"/>
      <c r="G247" s="51"/>
      <c r="H247" s="51"/>
      <c r="I247" s="90"/>
      <c r="J247" s="90"/>
      <c r="K247" s="90"/>
    </row>
    <row r="248" spans="1:11" ht="15.75" customHeight="1" x14ac:dyDescent="0.2">
      <c r="A248" s="51"/>
      <c r="B248" s="51"/>
      <c r="C248" s="51"/>
      <c r="D248" s="51"/>
      <c r="E248" s="51"/>
      <c r="F248" s="90"/>
      <c r="G248" s="51"/>
      <c r="H248" s="51"/>
      <c r="I248" s="90"/>
      <c r="J248" s="90"/>
      <c r="K248" s="90"/>
    </row>
    <row r="249" spans="1:11" ht="15.75" customHeight="1" x14ac:dyDescent="0.2">
      <c r="A249" s="51"/>
      <c r="B249" s="51"/>
      <c r="C249" s="51"/>
      <c r="D249" s="51"/>
      <c r="E249" s="51"/>
      <c r="F249" s="90"/>
      <c r="G249" s="51"/>
      <c r="H249" s="51"/>
      <c r="I249" s="90"/>
      <c r="J249" s="90"/>
      <c r="K249" s="90"/>
    </row>
    <row r="250" spans="1:11" ht="15.75" customHeight="1" x14ac:dyDescent="0.2">
      <c r="A250" s="51"/>
      <c r="B250" s="51"/>
      <c r="C250" s="51"/>
      <c r="D250" s="51"/>
      <c r="E250" s="51"/>
      <c r="F250" s="90"/>
      <c r="G250" s="51"/>
      <c r="H250" s="51"/>
      <c r="I250" s="90"/>
      <c r="J250" s="90"/>
      <c r="K250" s="90"/>
    </row>
    <row r="251" spans="1:11" ht="15.75" customHeight="1" x14ac:dyDescent="0.2">
      <c r="A251" s="51"/>
      <c r="B251" s="51"/>
      <c r="C251" s="51"/>
      <c r="D251" s="51"/>
      <c r="E251" s="51"/>
      <c r="F251" s="90"/>
      <c r="G251" s="51"/>
      <c r="H251" s="51"/>
      <c r="I251" s="90"/>
      <c r="J251" s="90"/>
      <c r="K251" s="90"/>
    </row>
    <row r="252" spans="1:11" ht="15.75" customHeight="1" x14ac:dyDescent="0.2">
      <c r="A252" s="51"/>
      <c r="B252" s="51"/>
      <c r="C252" s="51"/>
      <c r="D252" s="51"/>
      <c r="E252" s="51"/>
      <c r="F252" s="90"/>
      <c r="G252" s="51"/>
      <c r="H252" s="51"/>
      <c r="I252" s="90"/>
      <c r="J252" s="90"/>
      <c r="K252" s="90"/>
    </row>
    <row r="253" spans="1:11" ht="15.75" customHeight="1" x14ac:dyDescent="0.2">
      <c r="A253" s="51"/>
      <c r="B253" s="51"/>
      <c r="C253" s="51"/>
      <c r="D253" s="51"/>
      <c r="E253" s="51"/>
      <c r="F253" s="90"/>
      <c r="G253" s="51"/>
      <c r="H253" s="51"/>
      <c r="I253" s="90"/>
      <c r="J253" s="90"/>
      <c r="K253" s="90"/>
    </row>
    <row r="254" spans="1:11" ht="15.75" customHeight="1" x14ac:dyDescent="0.2">
      <c r="A254" s="51"/>
      <c r="B254" s="51"/>
      <c r="C254" s="51"/>
      <c r="D254" s="51"/>
      <c r="E254" s="51"/>
      <c r="F254" s="90"/>
      <c r="G254" s="51"/>
      <c r="H254" s="51"/>
      <c r="I254" s="90"/>
      <c r="J254" s="90"/>
      <c r="K254" s="90"/>
    </row>
    <row r="255" spans="1:11" ht="15.75" customHeight="1" x14ac:dyDescent="0.2">
      <c r="A255" s="51"/>
      <c r="B255" s="51"/>
      <c r="C255" s="51"/>
      <c r="D255" s="51"/>
      <c r="E255" s="51"/>
      <c r="F255" s="90"/>
      <c r="G255" s="51"/>
      <c r="H255" s="51"/>
      <c r="I255" s="90"/>
      <c r="J255" s="90"/>
      <c r="K255" s="90"/>
    </row>
    <row r="256" spans="1:11" ht="15.75" customHeight="1" x14ac:dyDescent="0.2">
      <c r="A256" s="51"/>
      <c r="B256" s="51"/>
      <c r="C256" s="51"/>
      <c r="D256" s="51"/>
      <c r="E256" s="51"/>
      <c r="F256" s="90"/>
      <c r="G256" s="51"/>
      <c r="H256" s="51"/>
      <c r="I256" s="90"/>
      <c r="J256" s="90"/>
      <c r="K256" s="90"/>
    </row>
    <row r="257" spans="1:11" ht="15.75" customHeight="1" x14ac:dyDescent="0.2">
      <c r="A257" s="51"/>
      <c r="B257" s="51"/>
      <c r="C257" s="51"/>
      <c r="D257" s="51"/>
      <c r="E257" s="51"/>
      <c r="F257" s="90"/>
      <c r="G257" s="51"/>
      <c r="H257" s="51"/>
      <c r="I257" s="90"/>
      <c r="J257" s="90"/>
      <c r="K257" s="90"/>
    </row>
    <row r="258" spans="1:11" ht="15.75" customHeight="1" x14ac:dyDescent="0.2">
      <c r="A258" s="51"/>
      <c r="B258" s="51"/>
      <c r="C258" s="51"/>
      <c r="D258" s="51"/>
      <c r="E258" s="51"/>
      <c r="F258" s="90"/>
      <c r="G258" s="51"/>
      <c r="H258" s="51"/>
      <c r="I258" s="90"/>
      <c r="J258" s="90"/>
      <c r="K258" s="90"/>
    </row>
    <row r="259" spans="1:11" ht="15.75" customHeight="1" x14ac:dyDescent="0.2">
      <c r="A259" s="51"/>
      <c r="B259" s="51"/>
      <c r="C259" s="51"/>
      <c r="D259" s="51"/>
      <c r="E259" s="51"/>
      <c r="F259" s="90"/>
      <c r="G259" s="51"/>
      <c r="H259" s="51"/>
      <c r="I259" s="90"/>
      <c r="J259" s="90"/>
      <c r="K259" s="90"/>
    </row>
    <row r="260" spans="1:11" ht="15.75" customHeight="1" x14ac:dyDescent="0.2">
      <c r="A260" s="51"/>
      <c r="B260" s="51"/>
      <c r="C260" s="51"/>
      <c r="D260" s="51"/>
      <c r="E260" s="51"/>
      <c r="F260" s="90"/>
      <c r="G260" s="51"/>
      <c r="H260" s="51"/>
      <c r="I260" s="90"/>
      <c r="J260" s="90"/>
      <c r="K260" s="90"/>
    </row>
    <row r="261" spans="1:11" ht="15.75" customHeight="1" x14ac:dyDescent="0.2">
      <c r="A261" s="51"/>
      <c r="B261" s="51"/>
      <c r="C261" s="51"/>
      <c r="D261" s="51"/>
      <c r="E261" s="51"/>
      <c r="F261" s="90"/>
      <c r="G261" s="51"/>
      <c r="H261" s="51"/>
      <c r="I261" s="90"/>
      <c r="J261" s="90"/>
      <c r="K261" s="90"/>
    </row>
    <row r="262" spans="1:11" ht="15.75" customHeight="1" x14ac:dyDescent="0.2">
      <c r="A262" s="51"/>
      <c r="B262" s="51"/>
      <c r="C262" s="51"/>
      <c r="D262" s="51"/>
      <c r="E262" s="51"/>
      <c r="F262" s="90"/>
      <c r="G262" s="51"/>
      <c r="H262" s="51"/>
      <c r="I262" s="90"/>
      <c r="J262" s="90"/>
      <c r="K262" s="90"/>
    </row>
    <row r="263" spans="1:11" ht="15.75" customHeight="1" x14ac:dyDescent="0.2">
      <c r="A263" s="51"/>
      <c r="B263" s="51"/>
      <c r="C263" s="51"/>
      <c r="D263" s="51"/>
      <c r="E263" s="51"/>
      <c r="F263" s="90"/>
      <c r="G263" s="51"/>
      <c r="H263" s="51"/>
      <c r="I263" s="90"/>
      <c r="J263" s="90"/>
      <c r="K263" s="90"/>
    </row>
    <row r="264" spans="1:11" ht="15.75" customHeight="1" x14ac:dyDescent="0.2">
      <c r="A264" s="51"/>
      <c r="B264" s="51"/>
      <c r="C264" s="51"/>
      <c r="D264" s="51"/>
      <c r="E264" s="51"/>
      <c r="F264" s="90"/>
      <c r="G264" s="51"/>
      <c r="H264" s="51"/>
      <c r="I264" s="90"/>
      <c r="J264" s="90"/>
      <c r="K264" s="90"/>
    </row>
    <row r="265" spans="1:11" ht="15.75" customHeight="1" x14ac:dyDescent="0.2">
      <c r="A265" s="51"/>
      <c r="B265" s="51"/>
      <c r="C265" s="51"/>
      <c r="D265" s="51"/>
      <c r="E265" s="51"/>
      <c r="F265" s="90"/>
      <c r="G265" s="51"/>
      <c r="H265" s="51"/>
      <c r="I265" s="90"/>
      <c r="J265" s="90"/>
      <c r="K265" s="90"/>
    </row>
    <row r="266" spans="1:11" ht="15.75" customHeight="1" x14ac:dyDescent="0.2">
      <c r="A266" s="51"/>
      <c r="B266" s="51"/>
      <c r="C266" s="51"/>
      <c r="D266" s="51"/>
      <c r="E266" s="51"/>
      <c r="F266" s="90"/>
      <c r="G266" s="51"/>
      <c r="H266" s="51"/>
      <c r="I266" s="90"/>
      <c r="J266" s="90"/>
      <c r="K266" s="90"/>
    </row>
    <row r="267" spans="1:11" ht="15.75" customHeight="1" x14ac:dyDescent="0.2">
      <c r="A267" s="51"/>
      <c r="B267" s="51"/>
      <c r="C267" s="51"/>
      <c r="D267" s="51"/>
      <c r="E267" s="51"/>
      <c r="F267" s="90"/>
      <c r="G267" s="51"/>
      <c r="H267" s="51"/>
      <c r="I267" s="90"/>
      <c r="J267" s="90"/>
      <c r="K267" s="90"/>
    </row>
    <row r="268" spans="1:11" ht="15.75" customHeight="1" x14ac:dyDescent="0.2">
      <c r="A268" s="51"/>
      <c r="B268" s="51"/>
      <c r="C268" s="51"/>
      <c r="D268" s="51"/>
      <c r="E268" s="51"/>
      <c r="F268" s="90"/>
      <c r="G268" s="51"/>
      <c r="H268" s="51"/>
      <c r="I268" s="90"/>
      <c r="J268" s="90"/>
      <c r="K268" s="90"/>
    </row>
    <row r="269" spans="1:11" ht="15.75" customHeight="1" x14ac:dyDescent="0.2">
      <c r="A269" s="51"/>
      <c r="B269" s="51"/>
      <c r="C269" s="51"/>
      <c r="D269" s="51"/>
      <c r="E269" s="51"/>
      <c r="F269" s="90"/>
      <c r="G269" s="51"/>
      <c r="H269" s="51"/>
      <c r="I269" s="90"/>
      <c r="J269" s="90"/>
      <c r="K269" s="90"/>
    </row>
    <row r="270" spans="1:11" ht="15.75" customHeight="1" x14ac:dyDescent="0.2">
      <c r="A270" s="51"/>
      <c r="B270" s="51"/>
      <c r="C270" s="51"/>
      <c r="D270" s="51"/>
      <c r="E270" s="51"/>
      <c r="F270" s="90"/>
      <c r="G270" s="51"/>
      <c r="H270" s="51"/>
      <c r="I270" s="90"/>
      <c r="J270" s="90"/>
      <c r="K270" s="90"/>
    </row>
    <row r="271" spans="1:11" ht="15.75" customHeight="1" x14ac:dyDescent="0.2">
      <c r="A271" s="51"/>
      <c r="B271" s="51"/>
      <c r="C271" s="51"/>
      <c r="D271" s="51"/>
      <c r="E271" s="51"/>
      <c r="F271" s="90"/>
      <c r="G271" s="51"/>
      <c r="H271" s="51"/>
      <c r="I271" s="90"/>
      <c r="J271" s="90"/>
      <c r="K271" s="90"/>
    </row>
    <row r="272" spans="1:11" ht="15.75" customHeight="1" x14ac:dyDescent="0.2">
      <c r="A272" s="51"/>
      <c r="B272" s="51"/>
      <c r="C272" s="51"/>
      <c r="D272" s="51"/>
      <c r="E272" s="51"/>
      <c r="F272" s="90"/>
      <c r="G272" s="51"/>
      <c r="H272" s="51"/>
      <c r="I272" s="90"/>
      <c r="J272" s="90"/>
      <c r="K272" s="90"/>
    </row>
    <row r="273" spans="1:11" ht="15.75" customHeight="1" x14ac:dyDescent="0.2">
      <c r="A273" s="51"/>
      <c r="B273" s="51"/>
      <c r="C273" s="51"/>
      <c r="D273" s="51"/>
      <c r="E273" s="51"/>
      <c r="F273" s="90"/>
      <c r="G273" s="51"/>
      <c r="H273" s="51"/>
      <c r="I273" s="90"/>
      <c r="J273" s="90"/>
      <c r="K273" s="90"/>
    </row>
    <row r="274" spans="1:11" ht="15.75" customHeight="1" x14ac:dyDescent="0.2">
      <c r="A274" s="51"/>
      <c r="B274" s="51"/>
      <c r="C274" s="51"/>
      <c r="D274" s="51"/>
      <c r="E274" s="51"/>
      <c r="F274" s="90"/>
      <c r="G274" s="51"/>
      <c r="H274" s="51"/>
      <c r="I274" s="90"/>
      <c r="J274" s="90"/>
      <c r="K274" s="90"/>
    </row>
    <row r="275" spans="1:11" ht="15.75" customHeight="1" x14ac:dyDescent="0.2">
      <c r="A275" s="51"/>
      <c r="B275" s="51"/>
      <c r="C275" s="51"/>
      <c r="D275" s="51"/>
      <c r="E275" s="51"/>
      <c r="F275" s="90"/>
      <c r="G275" s="51"/>
      <c r="H275" s="51"/>
      <c r="I275" s="90"/>
      <c r="J275" s="90"/>
      <c r="K275" s="90"/>
    </row>
    <row r="276" spans="1:11" ht="15.75" customHeight="1" x14ac:dyDescent="0.2">
      <c r="A276" s="51"/>
      <c r="B276" s="51"/>
      <c r="C276" s="51"/>
      <c r="D276" s="51"/>
      <c r="E276" s="51"/>
      <c r="F276" s="90"/>
      <c r="G276" s="51"/>
      <c r="H276" s="51"/>
      <c r="I276" s="90"/>
      <c r="J276" s="90"/>
      <c r="K276" s="90"/>
    </row>
    <row r="277" spans="1:11" ht="15.75" customHeight="1" x14ac:dyDescent="0.2">
      <c r="A277" s="51"/>
      <c r="B277" s="51"/>
      <c r="C277" s="51"/>
      <c r="D277" s="51"/>
      <c r="E277" s="51"/>
      <c r="F277" s="90"/>
      <c r="G277" s="51"/>
      <c r="H277" s="51"/>
      <c r="I277" s="90"/>
      <c r="J277" s="90"/>
      <c r="K277" s="90"/>
    </row>
    <row r="278" spans="1:11" ht="15.75" customHeight="1" x14ac:dyDescent="0.2">
      <c r="A278" s="51"/>
      <c r="B278" s="51"/>
      <c r="C278" s="51"/>
      <c r="D278" s="51"/>
      <c r="E278" s="51"/>
      <c r="F278" s="90"/>
      <c r="G278" s="51"/>
      <c r="H278" s="51"/>
      <c r="I278" s="90"/>
      <c r="J278" s="90"/>
      <c r="K278" s="90"/>
    </row>
    <row r="279" spans="1:11" ht="15.75" customHeight="1" x14ac:dyDescent="0.2">
      <c r="A279" s="51"/>
      <c r="B279" s="51"/>
      <c r="C279" s="51"/>
      <c r="D279" s="51"/>
      <c r="E279" s="51"/>
      <c r="F279" s="90"/>
      <c r="G279" s="51"/>
      <c r="H279" s="51"/>
      <c r="I279" s="90"/>
      <c r="J279" s="90"/>
      <c r="K279" s="90"/>
    </row>
    <row r="280" spans="1:11" ht="15.75" customHeight="1" x14ac:dyDescent="0.2">
      <c r="A280" s="51"/>
      <c r="B280" s="51"/>
      <c r="C280" s="51"/>
      <c r="D280" s="51"/>
      <c r="E280" s="51"/>
      <c r="F280" s="90"/>
      <c r="G280" s="51"/>
      <c r="H280" s="51"/>
      <c r="I280" s="90"/>
      <c r="J280" s="90"/>
      <c r="K280" s="90"/>
    </row>
    <row r="281" spans="1:11" ht="15.75" customHeight="1" x14ac:dyDescent="0.2">
      <c r="A281" s="51"/>
      <c r="B281" s="51"/>
      <c r="C281" s="51"/>
      <c r="D281" s="51"/>
      <c r="E281" s="51"/>
      <c r="F281" s="90"/>
      <c r="G281" s="51"/>
      <c r="H281" s="51"/>
      <c r="I281" s="90"/>
      <c r="J281" s="90"/>
      <c r="K281" s="90"/>
    </row>
    <row r="282" spans="1:11" ht="15.75" customHeight="1" x14ac:dyDescent="0.2">
      <c r="A282" s="51"/>
      <c r="B282" s="51"/>
      <c r="C282" s="51"/>
      <c r="D282" s="51"/>
      <c r="E282" s="51"/>
      <c r="F282" s="90"/>
      <c r="G282" s="51"/>
      <c r="H282" s="51"/>
      <c r="I282" s="90"/>
      <c r="J282" s="90"/>
      <c r="K282" s="90"/>
    </row>
    <row r="283" spans="1:11" ht="15.75" customHeight="1" x14ac:dyDescent="0.2">
      <c r="A283" s="51"/>
      <c r="B283" s="51"/>
      <c r="C283" s="51"/>
      <c r="D283" s="51"/>
      <c r="E283" s="51"/>
      <c r="F283" s="90"/>
      <c r="G283" s="51"/>
      <c r="H283" s="51"/>
      <c r="I283" s="90"/>
      <c r="J283" s="90"/>
      <c r="K283" s="90"/>
    </row>
    <row r="284" spans="1:11" ht="15.75" customHeight="1" x14ac:dyDescent="0.2">
      <c r="A284" s="51"/>
      <c r="B284" s="51"/>
      <c r="C284" s="51"/>
      <c r="D284" s="51"/>
      <c r="E284" s="51"/>
      <c r="F284" s="90"/>
      <c r="G284" s="51"/>
      <c r="H284" s="51"/>
      <c r="I284" s="90"/>
      <c r="J284" s="90"/>
      <c r="K284" s="90"/>
    </row>
    <row r="285" spans="1:11" ht="15.75" customHeight="1" x14ac:dyDescent="0.2">
      <c r="A285" s="51"/>
      <c r="B285" s="51"/>
      <c r="C285" s="51"/>
      <c r="D285" s="51"/>
      <c r="E285" s="51"/>
      <c r="F285" s="90"/>
      <c r="G285" s="51"/>
      <c r="H285" s="51"/>
      <c r="I285" s="90"/>
      <c r="J285" s="90"/>
      <c r="K285" s="90"/>
    </row>
    <row r="286" spans="1:11" ht="15.75" customHeight="1" x14ac:dyDescent="0.2">
      <c r="A286" s="51"/>
      <c r="B286" s="51"/>
      <c r="C286" s="51"/>
      <c r="D286" s="51"/>
      <c r="E286" s="51"/>
      <c r="F286" s="90"/>
      <c r="G286" s="51"/>
      <c r="H286" s="51"/>
      <c r="I286" s="90"/>
      <c r="J286" s="90"/>
      <c r="K286" s="90"/>
    </row>
    <row r="287" spans="1:11" ht="15.75" customHeight="1" x14ac:dyDescent="0.2">
      <c r="A287" s="51"/>
      <c r="B287" s="51"/>
      <c r="C287" s="51"/>
      <c r="D287" s="51"/>
      <c r="E287" s="51"/>
      <c r="F287" s="90"/>
      <c r="G287" s="51"/>
      <c r="H287" s="51"/>
      <c r="I287" s="90"/>
      <c r="J287" s="90"/>
      <c r="K287" s="90"/>
    </row>
    <row r="288" spans="1:11" ht="15.75" customHeight="1" x14ac:dyDescent="0.2">
      <c r="A288" s="51"/>
      <c r="B288" s="51"/>
      <c r="C288" s="51"/>
      <c r="D288" s="51"/>
      <c r="E288" s="51"/>
      <c r="F288" s="90"/>
      <c r="G288" s="51"/>
      <c r="H288" s="51"/>
      <c r="I288" s="90"/>
      <c r="J288" s="90"/>
      <c r="K288" s="90"/>
    </row>
    <row r="289" spans="1:11" ht="15.75" customHeight="1" x14ac:dyDescent="0.2">
      <c r="A289" s="51"/>
      <c r="B289" s="51"/>
      <c r="C289" s="51"/>
      <c r="D289" s="51"/>
      <c r="E289" s="51"/>
      <c r="F289" s="90"/>
      <c r="G289" s="51"/>
      <c r="H289" s="51"/>
      <c r="I289" s="90"/>
      <c r="J289" s="90"/>
      <c r="K289" s="90"/>
    </row>
    <row r="290" spans="1:11" ht="15.75" customHeight="1" x14ac:dyDescent="0.2">
      <c r="A290" s="51"/>
      <c r="B290" s="51"/>
      <c r="C290" s="51"/>
      <c r="D290" s="51"/>
      <c r="E290" s="51"/>
      <c r="F290" s="90"/>
      <c r="G290" s="51"/>
      <c r="H290" s="51"/>
      <c r="I290" s="90"/>
      <c r="J290" s="90"/>
      <c r="K290" s="90"/>
    </row>
    <row r="291" spans="1:11" ht="15.75" customHeight="1" x14ac:dyDescent="0.2">
      <c r="A291" s="51"/>
      <c r="B291" s="51"/>
      <c r="C291" s="51"/>
      <c r="D291" s="51"/>
      <c r="E291" s="51"/>
      <c r="F291" s="90"/>
      <c r="G291" s="51"/>
      <c r="H291" s="51"/>
      <c r="I291" s="90"/>
      <c r="J291" s="90"/>
      <c r="K291" s="90"/>
    </row>
    <row r="292" spans="1:11" ht="15.75" customHeight="1" x14ac:dyDescent="0.2">
      <c r="A292" s="51"/>
      <c r="B292" s="51"/>
      <c r="C292" s="51"/>
      <c r="D292" s="51"/>
      <c r="E292" s="51"/>
      <c r="F292" s="90"/>
      <c r="G292" s="51"/>
      <c r="H292" s="51"/>
      <c r="I292" s="90"/>
      <c r="J292" s="90"/>
      <c r="K292" s="90"/>
    </row>
    <row r="293" spans="1:11" ht="15.75" customHeight="1" x14ac:dyDescent="0.2">
      <c r="A293" s="51"/>
      <c r="B293" s="51"/>
      <c r="C293" s="51"/>
      <c r="D293" s="51"/>
      <c r="E293" s="51"/>
      <c r="F293" s="90"/>
      <c r="G293" s="51"/>
      <c r="H293" s="51"/>
      <c r="I293" s="90"/>
      <c r="J293" s="90"/>
      <c r="K293" s="90"/>
    </row>
    <row r="294" spans="1:11" ht="15.75" customHeight="1" x14ac:dyDescent="0.2">
      <c r="A294" s="51"/>
      <c r="B294" s="51"/>
      <c r="C294" s="51"/>
      <c r="D294" s="51"/>
      <c r="E294" s="51"/>
      <c r="F294" s="90"/>
      <c r="G294" s="51"/>
      <c r="H294" s="51"/>
      <c r="I294" s="90"/>
      <c r="J294" s="90"/>
      <c r="K294" s="90"/>
    </row>
    <row r="295" spans="1:11" ht="15.75" customHeight="1" x14ac:dyDescent="0.2">
      <c r="A295" s="51"/>
      <c r="B295" s="51"/>
      <c r="C295" s="51"/>
      <c r="D295" s="51"/>
      <c r="E295" s="51"/>
      <c r="F295" s="90"/>
      <c r="G295" s="51"/>
      <c r="H295" s="51"/>
      <c r="I295" s="90"/>
      <c r="J295" s="90"/>
      <c r="K295" s="90"/>
    </row>
    <row r="296" spans="1:11" ht="15.75" customHeight="1" x14ac:dyDescent="0.2">
      <c r="A296" s="51"/>
      <c r="B296" s="51"/>
      <c r="C296" s="51"/>
      <c r="D296" s="51"/>
      <c r="E296" s="51"/>
      <c r="F296" s="90"/>
      <c r="G296" s="51"/>
      <c r="H296" s="51"/>
      <c r="I296" s="90"/>
      <c r="J296" s="90"/>
      <c r="K296" s="90"/>
    </row>
    <row r="297" spans="1:11" ht="15.75" customHeight="1" x14ac:dyDescent="0.2">
      <c r="A297" s="51"/>
      <c r="B297" s="51"/>
      <c r="C297" s="51"/>
      <c r="D297" s="51"/>
      <c r="E297" s="51"/>
      <c r="F297" s="90"/>
      <c r="G297" s="51"/>
      <c r="H297" s="51"/>
      <c r="I297" s="90"/>
      <c r="J297" s="90"/>
      <c r="K297" s="90"/>
    </row>
    <row r="298" spans="1:11" ht="15.75" customHeight="1" x14ac:dyDescent="0.2">
      <c r="A298" s="51"/>
      <c r="B298" s="51"/>
      <c r="C298" s="51"/>
      <c r="D298" s="51"/>
      <c r="E298" s="51"/>
      <c r="F298" s="90"/>
      <c r="G298" s="51"/>
      <c r="H298" s="51"/>
      <c r="I298" s="90"/>
      <c r="J298" s="90"/>
      <c r="K298" s="90"/>
    </row>
    <row r="299" spans="1:11" ht="15.75" customHeight="1" x14ac:dyDescent="0.2">
      <c r="A299" s="51"/>
      <c r="B299" s="51"/>
      <c r="C299" s="51"/>
      <c r="D299" s="51"/>
      <c r="E299" s="51"/>
      <c r="F299" s="90"/>
      <c r="G299" s="51"/>
      <c r="H299" s="51"/>
      <c r="I299" s="90"/>
      <c r="J299" s="90"/>
      <c r="K299" s="90"/>
    </row>
    <row r="300" spans="1:11" ht="15.75" customHeight="1" x14ac:dyDescent="0.2">
      <c r="A300" s="51"/>
      <c r="B300" s="51"/>
      <c r="C300" s="51"/>
      <c r="D300" s="51"/>
      <c r="E300" s="51"/>
      <c r="F300" s="90"/>
      <c r="G300" s="51"/>
      <c r="H300" s="51"/>
      <c r="I300" s="90"/>
      <c r="J300" s="90"/>
      <c r="K300" s="90"/>
    </row>
    <row r="301" spans="1:11" ht="15.75" customHeight="1" x14ac:dyDescent="0.2">
      <c r="A301" s="51"/>
      <c r="B301" s="51"/>
      <c r="C301" s="51"/>
      <c r="D301" s="51"/>
      <c r="E301" s="51"/>
      <c r="F301" s="90"/>
      <c r="G301" s="51"/>
      <c r="H301" s="51"/>
      <c r="I301" s="90"/>
      <c r="J301" s="90"/>
      <c r="K301" s="90"/>
    </row>
    <row r="302" spans="1:11" ht="15.75" customHeight="1" x14ac:dyDescent="0.2">
      <c r="A302" s="51"/>
      <c r="B302" s="51"/>
      <c r="C302" s="51"/>
      <c r="D302" s="51"/>
      <c r="E302" s="51"/>
      <c r="F302" s="90"/>
      <c r="G302" s="51"/>
      <c r="H302" s="51"/>
      <c r="I302" s="90"/>
      <c r="J302" s="90"/>
      <c r="K302" s="90"/>
    </row>
    <row r="303" spans="1:11" ht="15.75" customHeight="1" x14ac:dyDescent="0.2">
      <c r="A303" s="51"/>
      <c r="B303" s="51"/>
      <c r="C303" s="51"/>
      <c r="D303" s="51"/>
      <c r="E303" s="51"/>
      <c r="F303" s="90"/>
      <c r="G303" s="51"/>
      <c r="H303" s="51"/>
      <c r="I303" s="90"/>
      <c r="J303" s="90"/>
      <c r="K303" s="90"/>
    </row>
    <row r="304" spans="1:11" ht="15.75" customHeight="1" x14ac:dyDescent="0.2">
      <c r="A304" s="51"/>
      <c r="B304" s="51"/>
      <c r="C304" s="51"/>
      <c r="D304" s="51"/>
      <c r="E304" s="51"/>
      <c r="F304" s="90"/>
      <c r="G304" s="51"/>
      <c r="H304" s="51"/>
      <c r="I304" s="90"/>
      <c r="J304" s="90"/>
      <c r="K304" s="90"/>
    </row>
    <row r="305" spans="1:11" ht="15.75" customHeight="1" x14ac:dyDescent="0.2">
      <c r="A305" s="51"/>
      <c r="B305" s="51"/>
      <c r="C305" s="51"/>
      <c r="D305" s="51"/>
      <c r="E305" s="51"/>
      <c r="F305" s="90"/>
      <c r="G305" s="51"/>
      <c r="H305" s="51"/>
      <c r="I305" s="90"/>
      <c r="J305" s="90"/>
      <c r="K305" s="90"/>
    </row>
    <row r="306" spans="1:11" ht="15.75" customHeight="1" x14ac:dyDescent="0.2">
      <c r="A306" s="51"/>
      <c r="B306" s="51"/>
      <c r="C306" s="51"/>
      <c r="D306" s="51"/>
      <c r="E306" s="51"/>
      <c r="F306" s="90"/>
      <c r="G306" s="51"/>
      <c r="H306" s="51"/>
      <c r="I306" s="90"/>
      <c r="J306" s="90"/>
      <c r="K306" s="90"/>
    </row>
    <row r="307" spans="1:11" ht="15.75" customHeight="1" x14ac:dyDescent="0.2">
      <c r="A307" s="51"/>
      <c r="B307" s="51"/>
      <c r="C307" s="51"/>
      <c r="D307" s="51"/>
      <c r="E307" s="51"/>
      <c r="F307" s="90"/>
      <c r="G307" s="51"/>
      <c r="H307" s="51"/>
      <c r="I307" s="90"/>
      <c r="J307" s="90"/>
      <c r="K307" s="90"/>
    </row>
    <row r="308" spans="1:11" ht="15.75" customHeight="1" x14ac:dyDescent="0.2">
      <c r="A308" s="51"/>
      <c r="B308" s="51"/>
      <c r="C308" s="51"/>
      <c r="D308" s="51"/>
      <c r="E308" s="51"/>
      <c r="F308" s="90"/>
      <c r="G308" s="51"/>
      <c r="H308" s="51"/>
      <c r="I308" s="90"/>
      <c r="J308" s="90"/>
      <c r="K308" s="90"/>
    </row>
    <row r="309" spans="1:11" ht="15.75" customHeight="1" x14ac:dyDescent="0.2">
      <c r="A309" s="51"/>
      <c r="B309" s="51"/>
      <c r="C309" s="51"/>
      <c r="D309" s="51"/>
      <c r="E309" s="51"/>
      <c r="F309" s="90"/>
      <c r="G309" s="51"/>
      <c r="H309" s="51"/>
      <c r="I309" s="90"/>
      <c r="J309" s="90"/>
      <c r="K309" s="90"/>
    </row>
    <row r="310" spans="1:11" ht="15.75" customHeight="1" x14ac:dyDescent="0.2">
      <c r="A310" s="51"/>
      <c r="B310" s="51"/>
      <c r="C310" s="51"/>
      <c r="D310" s="51"/>
      <c r="E310" s="51"/>
      <c r="F310" s="90"/>
      <c r="G310" s="51"/>
      <c r="H310" s="51"/>
      <c r="I310" s="90"/>
      <c r="J310" s="90"/>
      <c r="K310" s="90"/>
    </row>
    <row r="311" spans="1:11" ht="15.75" customHeight="1" x14ac:dyDescent="0.2">
      <c r="A311" s="51"/>
      <c r="B311" s="51"/>
      <c r="C311" s="51"/>
      <c r="D311" s="51"/>
      <c r="E311" s="51"/>
      <c r="F311" s="90"/>
      <c r="G311" s="51"/>
      <c r="H311" s="51"/>
      <c r="I311" s="90"/>
      <c r="J311" s="90"/>
      <c r="K311" s="90"/>
    </row>
    <row r="312" spans="1:11" ht="15.75" customHeight="1" x14ac:dyDescent="0.2">
      <c r="A312" s="51"/>
      <c r="B312" s="51"/>
      <c r="C312" s="51"/>
      <c r="D312" s="51"/>
      <c r="E312" s="51"/>
      <c r="F312" s="90"/>
      <c r="G312" s="51"/>
      <c r="H312" s="51"/>
      <c r="I312" s="90"/>
      <c r="J312" s="90"/>
      <c r="K312" s="90"/>
    </row>
    <row r="313" spans="1:11" ht="15.75" customHeight="1" x14ac:dyDescent="0.2">
      <c r="A313" s="51"/>
      <c r="B313" s="51"/>
      <c r="C313" s="51"/>
      <c r="D313" s="51"/>
      <c r="E313" s="51"/>
      <c r="F313" s="90"/>
      <c r="G313" s="51"/>
      <c r="H313" s="51"/>
      <c r="I313" s="90"/>
      <c r="J313" s="90"/>
      <c r="K313" s="90"/>
    </row>
    <row r="314" spans="1:11" ht="15.75" customHeight="1" x14ac:dyDescent="0.2">
      <c r="A314" s="51"/>
      <c r="B314" s="51"/>
      <c r="C314" s="51"/>
      <c r="D314" s="51"/>
      <c r="E314" s="51"/>
      <c r="F314" s="90"/>
      <c r="G314" s="51"/>
      <c r="H314" s="51"/>
      <c r="I314" s="90"/>
      <c r="J314" s="90"/>
      <c r="K314" s="90"/>
    </row>
    <row r="315" spans="1:11" ht="15.75" customHeight="1" x14ac:dyDescent="0.2">
      <c r="A315" s="51"/>
      <c r="B315" s="51"/>
      <c r="C315" s="51"/>
      <c r="D315" s="51"/>
      <c r="E315" s="51"/>
      <c r="F315" s="90"/>
      <c r="G315" s="51"/>
      <c r="H315" s="51"/>
      <c r="I315" s="90"/>
      <c r="J315" s="90"/>
      <c r="K315" s="90"/>
    </row>
    <row r="316" spans="1:11" ht="15.75" customHeight="1" x14ac:dyDescent="0.2">
      <c r="A316" s="51"/>
      <c r="B316" s="51"/>
      <c r="C316" s="51"/>
      <c r="D316" s="51"/>
      <c r="E316" s="51"/>
      <c r="F316" s="90"/>
      <c r="G316" s="51"/>
      <c r="H316" s="51"/>
      <c r="I316" s="90"/>
      <c r="J316" s="90"/>
      <c r="K316" s="90"/>
    </row>
    <row r="317" spans="1:11" ht="15.75" customHeight="1" x14ac:dyDescent="0.2">
      <c r="A317" s="51"/>
      <c r="B317" s="51"/>
      <c r="C317" s="51"/>
      <c r="D317" s="51"/>
      <c r="E317" s="51"/>
      <c r="F317" s="90"/>
      <c r="G317" s="51"/>
      <c r="H317" s="51"/>
      <c r="I317" s="90"/>
      <c r="J317" s="90"/>
      <c r="K317" s="90"/>
    </row>
    <row r="318" spans="1:11" ht="15.75" customHeight="1" x14ac:dyDescent="0.2">
      <c r="A318" s="51"/>
      <c r="B318" s="51"/>
      <c r="C318" s="51"/>
      <c r="D318" s="51"/>
      <c r="E318" s="51"/>
      <c r="F318" s="90"/>
      <c r="G318" s="51"/>
      <c r="H318" s="51"/>
      <c r="I318" s="90"/>
      <c r="J318" s="90"/>
      <c r="K318" s="90"/>
    </row>
    <row r="319" spans="1:11" ht="15.75" customHeight="1" x14ac:dyDescent="0.2">
      <c r="A319" s="51"/>
      <c r="B319" s="51"/>
      <c r="C319" s="51"/>
      <c r="D319" s="51"/>
      <c r="E319" s="51"/>
      <c r="F319" s="90"/>
      <c r="G319" s="51"/>
      <c r="H319" s="51"/>
      <c r="I319" s="90"/>
      <c r="J319" s="90"/>
      <c r="K319" s="90"/>
    </row>
    <row r="320" spans="1:11" ht="15.75" customHeight="1" x14ac:dyDescent="0.2">
      <c r="A320" s="51"/>
      <c r="B320" s="51"/>
      <c r="C320" s="51"/>
      <c r="D320" s="51"/>
      <c r="E320" s="51"/>
      <c r="F320" s="90"/>
      <c r="G320" s="51"/>
      <c r="H320" s="51"/>
      <c r="I320" s="90"/>
      <c r="J320" s="90"/>
      <c r="K320" s="90"/>
    </row>
    <row r="321" spans="1:11" ht="15.75" customHeight="1" x14ac:dyDescent="0.2">
      <c r="A321" s="51"/>
      <c r="B321" s="51"/>
      <c r="C321" s="51"/>
      <c r="D321" s="51"/>
      <c r="E321" s="51"/>
      <c r="F321" s="90"/>
      <c r="G321" s="51"/>
      <c r="H321" s="51"/>
      <c r="I321" s="90"/>
      <c r="J321" s="90"/>
      <c r="K321" s="90"/>
    </row>
    <row r="322" spans="1:11" ht="15.75" customHeight="1" x14ac:dyDescent="0.2">
      <c r="A322" s="51"/>
      <c r="B322" s="51"/>
      <c r="C322" s="51"/>
      <c r="D322" s="51"/>
      <c r="E322" s="51"/>
      <c r="F322" s="90"/>
      <c r="G322" s="51"/>
      <c r="H322" s="51"/>
      <c r="I322" s="90"/>
      <c r="J322" s="90"/>
      <c r="K322" s="90"/>
    </row>
    <row r="323" spans="1:11" ht="15.75" customHeight="1" x14ac:dyDescent="0.2">
      <c r="A323" s="51"/>
      <c r="B323" s="51"/>
      <c r="C323" s="51"/>
      <c r="D323" s="51"/>
      <c r="E323" s="51"/>
      <c r="F323" s="90"/>
      <c r="G323" s="51"/>
      <c r="H323" s="51"/>
      <c r="I323" s="90"/>
      <c r="J323" s="90"/>
      <c r="K323" s="90"/>
    </row>
    <row r="324" spans="1:11" ht="15.75" customHeight="1" x14ac:dyDescent="0.2">
      <c r="A324" s="51"/>
      <c r="B324" s="51"/>
      <c r="C324" s="51"/>
      <c r="D324" s="51"/>
      <c r="E324" s="51"/>
      <c r="F324" s="90"/>
      <c r="G324" s="51"/>
      <c r="H324" s="51"/>
      <c r="I324" s="90"/>
      <c r="J324" s="90"/>
      <c r="K324" s="90"/>
    </row>
    <row r="325" spans="1:11" ht="15.75" customHeight="1" x14ac:dyDescent="0.2">
      <c r="A325" s="51"/>
      <c r="B325" s="51"/>
      <c r="C325" s="51"/>
      <c r="D325" s="51"/>
      <c r="E325" s="51"/>
      <c r="F325" s="90"/>
      <c r="G325" s="51"/>
      <c r="H325" s="51"/>
      <c r="I325" s="90"/>
      <c r="J325" s="90"/>
      <c r="K325" s="90"/>
    </row>
    <row r="326" spans="1:11" ht="15.75" customHeight="1" x14ac:dyDescent="0.2">
      <c r="A326" s="51"/>
      <c r="B326" s="51"/>
      <c r="C326" s="51"/>
      <c r="D326" s="51"/>
      <c r="E326" s="51"/>
      <c r="F326" s="90"/>
      <c r="G326" s="51"/>
      <c r="H326" s="51"/>
      <c r="I326" s="90"/>
      <c r="J326" s="90"/>
      <c r="K326" s="90"/>
    </row>
    <row r="327" spans="1:11" ht="15.75" customHeight="1" x14ac:dyDescent="0.2">
      <c r="A327" s="51"/>
      <c r="B327" s="51"/>
      <c r="C327" s="51"/>
      <c r="D327" s="51"/>
      <c r="E327" s="51"/>
      <c r="F327" s="90"/>
      <c r="G327" s="51"/>
      <c r="H327" s="51"/>
      <c r="I327" s="90"/>
      <c r="J327" s="90"/>
      <c r="K327" s="90"/>
    </row>
    <row r="328" spans="1:11" ht="15.75" customHeight="1" x14ac:dyDescent="0.2">
      <c r="A328" s="51"/>
      <c r="B328" s="51"/>
      <c r="C328" s="51"/>
      <c r="D328" s="51"/>
      <c r="E328" s="51"/>
      <c r="F328" s="90"/>
      <c r="G328" s="51"/>
      <c r="H328" s="51"/>
      <c r="I328" s="90"/>
      <c r="J328" s="90"/>
      <c r="K328" s="90"/>
    </row>
    <row r="329" spans="1:11" ht="15.75" customHeight="1" x14ac:dyDescent="0.2">
      <c r="A329" s="51"/>
      <c r="B329" s="51"/>
      <c r="C329" s="51"/>
      <c r="D329" s="51"/>
      <c r="E329" s="51"/>
      <c r="F329" s="90"/>
      <c r="G329" s="51"/>
      <c r="H329" s="51"/>
      <c r="I329" s="90"/>
      <c r="J329" s="90"/>
      <c r="K329" s="90"/>
    </row>
    <row r="330" spans="1:11" ht="15.75" customHeight="1" x14ac:dyDescent="0.2">
      <c r="A330" s="51"/>
      <c r="B330" s="51"/>
      <c r="C330" s="51"/>
      <c r="D330" s="51"/>
      <c r="E330" s="51"/>
      <c r="F330" s="90"/>
      <c r="G330" s="51"/>
      <c r="H330" s="51"/>
      <c r="I330" s="90"/>
      <c r="J330" s="90"/>
      <c r="K330" s="90"/>
    </row>
    <row r="331" spans="1:11" ht="15.75" customHeight="1" x14ac:dyDescent="0.2">
      <c r="A331" s="51"/>
      <c r="B331" s="51"/>
      <c r="C331" s="51"/>
      <c r="D331" s="51"/>
      <c r="E331" s="51"/>
      <c r="F331" s="90"/>
      <c r="G331" s="51"/>
      <c r="H331" s="51"/>
      <c r="I331" s="90"/>
      <c r="J331" s="90"/>
      <c r="K331" s="90"/>
    </row>
    <row r="332" spans="1:11" ht="15.75" customHeight="1" x14ac:dyDescent="0.2">
      <c r="A332" s="51"/>
      <c r="B332" s="51"/>
      <c r="C332" s="51"/>
      <c r="D332" s="51"/>
      <c r="E332" s="51"/>
      <c r="F332" s="90"/>
      <c r="G332" s="51"/>
      <c r="H332" s="51"/>
      <c r="I332" s="90"/>
      <c r="J332" s="90"/>
      <c r="K332" s="90"/>
    </row>
    <row r="333" spans="1:11" ht="15.75" customHeight="1" x14ac:dyDescent="0.2">
      <c r="A333" s="51"/>
      <c r="B333" s="51"/>
      <c r="C333" s="51"/>
      <c r="D333" s="51"/>
      <c r="E333" s="51"/>
      <c r="F333" s="90"/>
      <c r="G333" s="51"/>
      <c r="H333" s="51"/>
      <c r="I333" s="90"/>
      <c r="J333" s="90"/>
      <c r="K333" s="90"/>
    </row>
    <row r="334" spans="1:11" ht="15.75" customHeight="1" x14ac:dyDescent="0.2">
      <c r="A334" s="51"/>
      <c r="B334" s="51"/>
      <c r="C334" s="51"/>
      <c r="D334" s="51"/>
      <c r="E334" s="51"/>
      <c r="F334" s="90"/>
      <c r="G334" s="51"/>
      <c r="H334" s="51"/>
      <c r="I334" s="90"/>
      <c r="J334" s="90"/>
      <c r="K334" s="90"/>
    </row>
    <row r="335" spans="1:11" ht="15.75" customHeight="1" x14ac:dyDescent="0.2">
      <c r="A335" s="51"/>
      <c r="B335" s="51"/>
      <c r="C335" s="51"/>
      <c r="D335" s="51"/>
      <c r="E335" s="51"/>
      <c r="F335" s="90"/>
      <c r="G335" s="51"/>
      <c r="H335" s="51"/>
      <c r="I335" s="90"/>
      <c r="J335" s="90"/>
      <c r="K335" s="90"/>
    </row>
    <row r="336" spans="1:11" ht="15.75" customHeight="1" x14ac:dyDescent="0.2">
      <c r="A336" s="51"/>
      <c r="B336" s="51"/>
      <c r="C336" s="51"/>
      <c r="D336" s="51"/>
      <c r="E336" s="51"/>
      <c r="F336" s="90"/>
      <c r="G336" s="51"/>
      <c r="H336" s="51"/>
      <c r="I336" s="90"/>
      <c r="J336" s="90"/>
      <c r="K336" s="90"/>
    </row>
    <row r="337" spans="1:11" ht="15.75" customHeight="1" x14ac:dyDescent="0.2">
      <c r="A337" s="51"/>
      <c r="B337" s="51"/>
      <c r="C337" s="51"/>
      <c r="D337" s="51"/>
      <c r="E337" s="51"/>
      <c r="F337" s="90"/>
      <c r="G337" s="51"/>
      <c r="H337" s="51"/>
      <c r="I337" s="90"/>
      <c r="J337" s="90"/>
      <c r="K337" s="90"/>
    </row>
    <row r="338" spans="1:11" ht="15.75" customHeight="1" x14ac:dyDescent="0.2">
      <c r="A338" s="51"/>
      <c r="B338" s="51"/>
      <c r="C338" s="51"/>
      <c r="D338" s="51"/>
      <c r="E338" s="51"/>
      <c r="F338" s="90"/>
      <c r="G338" s="51"/>
      <c r="H338" s="51"/>
      <c r="I338" s="90"/>
      <c r="J338" s="90"/>
      <c r="K338" s="90"/>
    </row>
    <row r="339" spans="1:11" ht="15.75" customHeight="1" x14ac:dyDescent="0.2">
      <c r="A339" s="51"/>
      <c r="B339" s="51"/>
      <c r="C339" s="51"/>
      <c r="D339" s="51"/>
      <c r="E339" s="51"/>
      <c r="F339" s="90"/>
      <c r="G339" s="51"/>
      <c r="H339" s="51"/>
      <c r="I339" s="90"/>
      <c r="J339" s="90"/>
      <c r="K339" s="90"/>
    </row>
    <row r="340" spans="1:11" ht="15.75" customHeight="1" x14ac:dyDescent="0.2">
      <c r="A340" s="51"/>
      <c r="B340" s="51"/>
      <c r="C340" s="51"/>
      <c r="D340" s="51"/>
      <c r="E340" s="51"/>
      <c r="F340" s="90"/>
      <c r="G340" s="51"/>
      <c r="H340" s="51"/>
      <c r="I340" s="90"/>
      <c r="J340" s="90"/>
      <c r="K340" s="90"/>
    </row>
    <row r="341" spans="1:11" ht="15.75" customHeight="1" x14ac:dyDescent="0.2">
      <c r="A341" s="51"/>
      <c r="B341" s="51"/>
      <c r="C341" s="51"/>
      <c r="D341" s="51"/>
      <c r="E341" s="51"/>
      <c r="F341" s="90"/>
      <c r="G341" s="51"/>
      <c r="H341" s="51"/>
      <c r="I341" s="90"/>
      <c r="J341" s="90"/>
      <c r="K341" s="90"/>
    </row>
    <row r="342" spans="1:11" ht="15.75" customHeight="1" x14ac:dyDescent="0.2">
      <c r="A342" s="51"/>
      <c r="B342" s="51"/>
      <c r="C342" s="51"/>
      <c r="D342" s="51"/>
      <c r="E342" s="51"/>
      <c r="F342" s="90"/>
      <c r="G342" s="51"/>
      <c r="H342" s="51"/>
      <c r="I342" s="90"/>
      <c r="J342" s="90"/>
      <c r="K342" s="90"/>
    </row>
    <row r="343" spans="1:11" ht="15.75" customHeight="1" x14ac:dyDescent="0.2">
      <c r="A343" s="51"/>
      <c r="B343" s="51"/>
      <c r="C343" s="51"/>
      <c r="D343" s="51"/>
      <c r="E343" s="51"/>
      <c r="F343" s="90"/>
      <c r="G343" s="51"/>
      <c r="H343" s="51"/>
      <c r="I343" s="90"/>
      <c r="J343" s="90"/>
      <c r="K343" s="90"/>
    </row>
    <row r="344" spans="1:11" ht="15.75" customHeight="1" x14ac:dyDescent="0.2">
      <c r="A344" s="51"/>
      <c r="B344" s="51"/>
      <c r="C344" s="51"/>
      <c r="D344" s="51"/>
      <c r="E344" s="51"/>
      <c r="F344" s="90"/>
      <c r="G344" s="51"/>
      <c r="H344" s="51"/>
      <c r="I344" s="90"/>
      <c r="J344" s="90"/>
      <c r="K344" s="90"/>
    </row>
    <row r="345" spans="1:11" ht="15.75" customHeight="1" x14ac:dyDescent="0.2">
      <c r="A345" s="51"/>
      <c r="B345" s="51"/>
      <c r="C345" s="51"/>
      <c r="D345" s="51"/>
      <c r="E345" s="51"/>
      <c r="F345" s="90"/>
      <c r="G345" s="51"/>
      <c r="H345" s="51"/>
      <c r="I345" s="90"/>
      <c r="J345" s="90"/>
      <c r="K345" s="90"/>
    </row>
    <row r="346" spans="1:11" ht="15.75" customHeight="1" x14ac:dyDescent="0.2">
      <c r="A346" s="51"/>
      <c r="B346" s="51"/>
      <c r="C346" s="51"/>
      <c r="D346" s="51"/>
      <c r="E346" s="51"/>
      <c r="F346" s="90"/>
      <c r="G346" s="51"/>
      <c r="H346" s="51"/>
      <c r="I346" s="90"/>
      <c r="J346" s="90"/>
      <c r="K346" s="90"/>
    </row>
    <row r="347" spans="1:11" ht="15.75" customHeight="1" x14ac:dyDescent="0.2">
      <c r="A347" s="51"/>
      <c r="B347" s="51"/>
      <c r="C347" s="51"/>
      <c r="D347" s="51"/>
      <c r="E347" s="51"/>
      <c r="F347" s="90"/>
      <c r="G347" s="51"/>
      <c r="H347" s="51"/>
      <c r="I347" s="90"/>
      <c r="J347" s="90"/>
      <c r="K347" s="90"/>
    </row>
    <row r="348" spans="1:11" ht="15.75" customHeight="1" x14ac:dyDescent="0.2">
      <c r="A348" s="51"/>
      <c r="B348" s="51"/>
      <c r="C348" s="51"/>
      <c r="D348" s="51"/>
      <c r="E348" s="51"/>
      <c r="F348" s="90"/>
      <c r="G348" s="51"/>
      <c r="H348" s="51"/>
      <c r="I348" s="90"/>
      <c r="J348" s="90"/>
      <c r="K348" s="90"/>
    </row>
    <row r="349" spans="1:11" ht="15.75" customHeight="1" x14ac:dyDescent="0.2">
      <c r="A349" s="51"/>
      <c r="B349" s="51"/>
      <c r="C349" s="51"/>
      <c r="D349" s="51"/>
      <c r="E349" s="51"/>
      <c r="F349" s="90"/>
      <c r="G349" s="51"/>
      <c r="H349" s="51"/>
      <c r="I349" s="90"/>
      <c r="J349" s="90"/>
      <c r="K349" s="90"/>
    </row>
    <row r="350" spans="1:11" ht="15.75" customHeight="1" x14ac:dyDescent="0.2">
      <c r="A350" s="51"/>
      <c r="B350" s="51"/>
      <c r="C350" s="51"/>
      <c r="D350" s="51"/>
      <c r="E350" s="51"/>
      <c r="F350" s="90"/>
      <c r="G350" s="51"/>
      <c r="H350" s="51"/>
      <c r="I350" s="90"/>
      <c r="J350" s="90"/>
      <c r="K350" s="90"/>
    </row>
    <row r="351" spans="1:11" ht="15.75" customHeight="1" x14ac:dyDescent="0.2">
      <c r="A351" s="51"/>
      <c r="B351" s="51"/>
      <c r="C351" s="51"/>
      <c r="D351" s="51"/>
      <c r="E351" s="51"/>
      <c r="F351" s="90"/>
      <c r="G351" s="51"/>
      <c r="H351" s="51"/>
      <c r="I351" s="90"/>
      <c r="J351" s="90"/>
      <c r="K351" s="90"/>
    </row>
    <row r="352" spans="1:11" ht="15.75" customHeight="1" x14ac:dyDescent="0.2">
      <c r="A352" s="51"/>
      <c r="B352" s="51"/>
      <c r="C352" s="51"/>
      <c r="D352" s="51"/>
      <c r="E352" s="51"/>
      <c r="F352" s="90"/>
      <c r="G352" s="51"/>
      <c r="H352" s="51"/>
      <c r="I352" s="90"/>
      <c r="J352" s="90"/>
      <c r="K352" s="90"/>
    </row>
    <row r="353" spans="1:11" ht="15.75" customHeight="1" x14ac:dyDescent="0.2">
      <c r="A353" s="51"/>
      <c r="B353" s="51"/>
      <c r="C353" s="51"/>
      <c r="D353" s="51"/>
      <c r="E353" s="51"/>
      <c r="F353" s="90"/>
      <c r="G353" s="51"/>
      <c r="H353" s="51"/>
      <c r="I353" s="90"/>
      <c r="J353" s="90"/>
      <c r="K353" s="90"/>
    </row>
    <row r="354" spans="1:11" ht="15.75" customHeight="1" x14ac:dyDescent="0.2">
      <c r="A354" s="51"/>
      <c r="B354" s="51"/>
      <c r="C354" s="51"/>
      <c r="D354" s="51"/>
      <c r="E354" s="51"/>
      <c r="F354" s="90"/>
      <c r="G354" s="51"/>
      <c r="H354" s="51"/>
      <c r="I354" s="90"/>
      <c r="J354" s="90"/>
      <c r="K354" s="90"/>
    </row>
    <row r="355" spans="1:11" ht="15.75" customHeight="1" x14ac:dyDescent="0.2">
      <c r="A355" s="51"/>
      <c r="B355" s="51"/>
      <c r="C355" s="51"/>
      <c r="D355" s="51"/>
      <c r="E355" s="51"/>
      <c r="F355" s="90"/>
      <c r="G355" s="51"/>
      <c r="H355" s="51"/>
      <c r="I355" s="90"/>
      <c r="J355" s="90"/>
      <c r="K355" s="90"/>
    </row>
    <row r="356" spans="1:11" ht="15.75" customHeight="1" x14ac:dyDescent="0.2">
      <c r="A356" s="51"/>
      <c r="B356" s="51"/>
      <c r="C356" s="51"/>
      <c r="D356" s="51"/>
      <c r="E356" s="51"/>
      <c r="F356" s="90"/>
      <c r="G356" s="51"/>
      <c r="H356" s="51"/>
      <c r="I356" s="90"/>
      <c r="J356" s="90"/>
      <c r="K356" s="90"/>
    </row>
    <row r="357" spans="1:11" ht="15.75" customHeight="1" x14ac:dyDescent="0.2">
      <c r="A357" s="51"/>
      <c r="B357" s="51"/>
      <c r="C357" s="51"/>
      <c r="D357" s="51"/>
      <c r="E357" s="51"/>
      <c r="F357" s="90"/>
      <c r="G357" s="51"/>
      <c r="H357" s="51"/>
      <c r="I357" s="90"/>
      <c r="J357" s="90"/>
      <c r="K357" s="90"/>
    </row>
    <row r="358" spans="1:11" ht="15.75" customHeight="1" x14ac:dyDescent="0.2">
      <c r="A358" s="51"/>
      <c r="B358" s="51"/>
      <c r="C358" s="51"/>
      <c r="D358" s="51"/>
      <c r="E358" s="51"/>
      <c r="F358" s="90"/>
      <c r="G358" s="51"/>
      <c r="H358" s="51"/>
      <c r="I358" s="90"/>
      <c r="J358" s="90"/>
      <c r="K358" s="90"/>
    </row>
    <row r="359" spans="1:11" ht="15.75" customHeight="1" x14ac:dyDescent="0.2">
      <c r="A359" s="51"/>
      <c r="B359" s="51"/>
      <c r="C359" s="51"/>
      <c r="D359" s="51"/>
      <c r="E359" s="51"/>
      <c r="F359" s="90"/>
      <c r="G359" s="51"/>
      <c r="H359" s="51"/>
      <c r="I359" s="90"/>
      <c r="J359" s="90"/>
      <c r="K359" s="90"/>
    </row>
    <row r="360" spans="1:11" ht="15.75" customHeight="1" x14ac:dyDescent="0.2">
      <c r="A360" s="51"/>
      <c r="B360" s="51"/>
      <c r="C360" s="51"/>
      <c r="D360" s="51"/>
      <c r="E360" s="51"/>
      <c r="F360" s="90"/>
      <c r="G360" s="51"/>
      <c r="H360" s="51"/>
      <c r="I360" s="90"/>
      <c r="J360" s="90"/>
      <c r="K360" s="90"/>
    </row>
    <row r="361" spans="1:11" ht="15.75" customHeight="1" x14ac:dyDescent="0.2">
      <c r="A361" s="51"/>
      <c r="B361" s="51"/>
      <c r="C361" s="51"/>
      <c r="D361" s="51"/>
      <c r="E361" s="51"/>
      <c r="F361" s="90"/>
      <c r="G361" s="51"/>
      <c r="H361" s="51"/>
      <c r="I361" s="90"/>
      <c r="J361" s="90"/>
      <c r="K361" s="90"/>
    </row>
    <row r="362" spans="1:11" ht="15.75" customHeight="1" x14ac:dyDescent="0.2">
      <c r="A362" s="51"/>
      <c r="B362" s="51"/>
      <c r="C362" s="51"/>
      <c r="D362" s="51"/>
      <c r="E362" s="51"/>
      <c r="F362" s="90"/>
      <c r="G362" s="51"/>
      <c r="H362" s="51"/>
      <c r="I362" s="90"/>
      <c r="J362" s="90"/>
      <c r="K362" s="90"/>
    </row>
    <row r="363" spans="1:11" ht="15.75" customHeight="1" x14ac:dyDescent="0.2">
      <c r="A363" s="51"/>
      <c r="B363" s="51"/>
      <c r="C363" s="51"/>
      <c r="D363" s="51"/>
      <c r="E363" s="51"/>
      <c r="F363" s="90"/>
      <c r="G363" s="51"/>
      <c r="H363" s="51"/>
      <c r="I363" s="90"/>
      <c r="J363" s="90"/>
      <c r="K363" s="90"/>
    </row>
    <row r="364" spans="1:11" ht="15.75" customHeight="1" x14ac:dyDescent="0.2">
      <c r="A364" s="51"/>
      <c r="B364" s="51"/>
      <c r="C364" s="51"/>
      <c r="D364" s="51"/>
      <c r="E364" s="51"/>
      <c r="F364" s="90"/>
      <c r="G364" s="51"/>
      <c r="H364" s="51"/>
      <c r="I364" s="90"/>
      <c r="J364" s="90"/>
      <c r="K364" s="90"/>
    </row>
    <row r="365" spans="1:11" ht="15.75" customHeight="1" x14ac:dyDescent="0.2">
      <c r="A365" s="51"/>
      <c r="B365" s="51"/>
      <c r="C365" s="51"/>
      <c r="D365" s="51"/>
      <c r="E365" s="51"/>
      <c r="F365" s="90"/>
      <c r="G365" s="51"/>
      <c r="H365" s="51"/>
      <c r="I365" s="90"/>
      <c r="J365" s="90"/>
      <c r="K365" s="90"/>
    </row>
    <row r="366" spans="1:11" ht="15.75" customHeight="1" x14ac:dyDescent="0.2">
      <c r="A366" s="51"/>
      <c r="B366" s="51"/>
      <c r="C366" s="51"/>
      <c r="D366" s="51"/>
      <c r="E366" s="51"/>
      <c r="F366" s="90"/>
      <c r="G366" s="51"/>
      <c r="H366" s="51"/>
      <c r="I366" s="90"/>
      <c r="J366" s="90"/>
      <c r="K366" s="90"/>
    </row>
    <row r="367" spans="1:11" ht="15.75" customHeight="1" x14ac:dyDescent="0.2">
      <c r="A367" s="51"/>
      <c r="B367" s="51"/>
      <c r="C367" s="51"/>
      <c r="D367" s="51"/>
      <c r="E367" s="51"/>
      <c r="F367" s="90"/>
      <c r="G367" s="51"/>
      <c r="H367" s="51"/>
      <c r="I367" s="90"/>
      <c r="J367" s="90"/>
      <c r="K367" s="90"/>
    </row>
    <row r="368" spans="1:11" ht="15.75" customHeight="1" x14ac:dyDescent="0.2">
      <c r="A368" s="51"/>
      <c r="B368" s="51"/>
      <c r="C368" s="51"/>
      <c r="D368" s="51"/>
      <c r="E368" s="51"/>
      <c r="F368" s="90"/>
      <c r="G368" s="51"/>
      <c r="H368" s="51"/>
      <c r="I368" s="90"/>
      <c r="J368" s="90"/>
      <c r="K368" s="90"/>
    </row>
    <row r="369" spans="1:11" ht="15.75" customHeight="1" x14ac:dyDescent="0.2">
      <c r="A369" s="51"/>
      <c r="B369" s="51"/>
      <c r="C369" s="51"/>
      <c r="D369" s="51"/>
      <c r="E369" s="51"/>
      <c r="F369" s="90"/>
      <c r="G369" s="51"/>
      <c r="H369" s="51"/>
      <c r="I369" s="90"/>
      <c r="J369" s="90"/>
      <c r="K369" s="90"/>
    </row>
    <row r="370" spans="1:11" ht="15.75" customHeight="1" x14ac:dyDescent="0.2">
      <c r="A370" s="51"/>
      <c r="B370" s="51"/>
      <c r="C370" s="51"/>
      <c r="D370" s="51"/>
      <c r="E370" s="51"/>
      <c r="F370" s="90"/>
      <c r="G370" s="51"/>
      <c r="H370" s="51"/>
      <c r="I370" s="90"/>
      <c r="J370" s="90"/>
      <c r="K370" s="90"/>
    </row>
    <row r="371" spans="1:11" ht="15.75" customHeight="1" x14ac:dyDescent="0.2">
      <c r="A371" s="51"/>
      <c r="B371" s="51"/>
      <c r="C371" s="51"/>
      <c r="D371" s="51"/>
      <c r="E371" s="51"/>
      <c r="F371" s="90"/>
      <c r="G371" s="51"/>
      <c r="H371" s="51"/>
      <c r="I371" s="90"/>
      <c r="J371" s="90"/>
      <c r="K371" s="90"/>
    </row>
    <row r="372" spans="1:11" ht="15.75" customHeight="1" x14ac:dyDescent="0.2">
      <c r="A372" s="51"/>
      <c r="B372" s="51"/>
      <c r="C372" s="51"/>
      <c r="D372" s="51"/>
      <c r="E372" s="51"/>
      <c r="F372" s="90"/>
      <c r="G372" s="51"/>
      <c r="H372" s="51"/>
      <c r="I372" s="90"/>
      <c r="J372" s="90"/>
      <c r="K372" s="90"/>
    </row>
    <row r="373" spans="1:11" ht="15.75" customHeight="1" x14ac:dyDescent="0.2">
      <c r="A373" s="51"/>
      <c r="B373" s="51"/>
      <c r="C373" s="51"/>
      <c r="D373" s="51"/>
      <c r="E373" s="51"/>
      <c r="F373" s="90"/>
      <c r="G373" s="51"/>
      <c r="H373" s="51"/>
      <c r="I373" s="90"/>
      <c r="J373" s="90"/>
      <c r="K373" s="90"/>
    </row>
    <row r="374" spans="1:11" ht="15.75" customHeight="1" x14ac:dyDescent="0.2">
      <c r="A374" s="51"/>
      <c r="B374" s="51"/>
      <c r="C374" s="51"/>
      <c r="D374" s="51"/>
      <c r="E374" s="51"/>
      <c r="F374" s="90"/>
      <c r="G374" s="51"/>
      <c r="H374" s="51"/>
      <c r="I374" s="90"/>
      <c r="J374" s="90"/>
      <c r="K374" s="90"/>
    </row>
    <row r="375" spans="1:11" ht="15.75" customHeight="1" x14ac:dyDescent="0.2">
      <c r="A375" s="51"/>
      <c r="B375" s="51"/>
      <c r="C375" s="51"/>
      <c r="D375" s="51"/>
      <c r="E375" s="51"/>
      <c r="F375" s="90"/>
      <c r="G375" s="51"/>
      <c r="H375" s="51"/>
      <c r="I375" s="90"/>
      <c r="J375" s="90"/>
      <c r="K375" s="90"/>
    </row>
    <row r="376" spans="1:11" ht="15.75" customHeight="1" x14ac:dyDescent="0.2">
      <c r="A376" s="51"/>
      <c r="B376" s="51"/>
      <c r="C376" s="51"/>
      <c r="D376" s="51"/>
      <c r="E376" s="51"/>
      <c r="F376" s="90"/>
      <c r="G376" s="51"/>
      <c r="H376" s="51"/>
      <c r="I376" s="90"/>
      <c r="J376" s="90"/>
      <c r="K376" s="90"/>
    </row>
    <row r="377" spans="1:11" ht="15.75" customHeight="1" x14ac:dyDescent="0.2">
      <c r="A377" s="51"/>
      <c r="B377" s="51"/>
      <c r="C377" s="51"/>
      <c r="D377" s="51"/>
      <c r="E377" s="51"/>
      <c r="F377" s="90"/>
      <c r="G377" s="51"/>
      <c r="H377" s="51"/>
      <c r="I377" s="90"/>
      <c r="J377" s="90"/>
      <c r="K377" s="90"/>
    </row>
    <row r="378" spans="1:11" ht="15.75" customHeight="1" x14ac:dyDescent="0.2">
      <c r="A378" s="51"/>
      <c r="B378" s="51"/>
      <c r="C378" s="51"/>
      <c r="D378" s="51"/>
      <c r="E378" s="51"/>
      <c r="F378" s="90"/>
      <c r="G378" s="51"/>
      <c r="H378" s="51"/>
      <c r="I378" s="90"/>
      <c r="J378" s="90"/>
      <c r="K378" s="90"/>
    </row>
    <row r="379" spans="1:11" ht="15.75" customHeight="1" x14ac:dyDescent="0.2">
      <c r="A379" s="51"/>
      <c r="B379" s="51"/>
      <c r="C379" s="51"/>
      <c r="D379" s="51"/>
      <c r="E379" s="51"/>
      <c r="F379" s="90"/>
      <c r="G379" s="51"/>
      <c r="H379" s="51"/>
      <c r="I379" s="90"/>
      <c r="J379" s="90"/>
      <c r="K379" s="90"/>
    </row>
    <row r="380" spans="1:11" ht="15.75" customHeight="1" x14ac:dyDescent="0.2">
      <c r="A380" s="51"/>
      <c r="B380" s="51"/>
      <c r="C380" s="51"/>
      <c r="D380" s="51"/>
      <c r="E380" s="51"/>
      <c r="F380" s="90"/>
      <c r="G380" s="51"/>
      <c r="H380" s="51"/>
      <c r="I380" s="90"/>
      <c r="J380" s="90"/>
      <c r="K380" s="90"/>
    </row>
    <row r="381" spans="1:11" ht="15.75" customHeight="1" x14ac:dyDescent="0.2">
      <c r="A381" s="51"/>
      <c r="B381" s="51"/>
      <c r="C381" s="51"/>
      <c r="D381" s="51"/>
      <c r="E381" s="51"/>
      <c r="F381" s="90"/>
      <c r="G381" s="51"/>
      <c r="H381" s="51"/>
      <c r="I381" s="90"/>
      <c r="J381" s="90"/>
      <c r="K381" s="90"/>
    </row>
    <row r="382" spans="1:11" ht="15.75" customHeight="1" x14ac:dyDescent="0.2">
      <c r="A382" s="51"/>
      <c r="B382" s="51"/>
      <c r="C382" s="51"/>
      <c r="D382" s="51"/>
      <c r="E382" s="51"/>
      <c r="F382" s="90"/>
      <c r="G382" s="51"/>
      <c r="H382" s="51"/>
      <c r="I382" s="90"/>
      <c r="J382" s="90"/>
      <c r="K382" s="90"/>
    </row>
    <row r="383" spans="1:11" ht="15.75" customHeight="1" x14ac:dyDescent="0.2">
      <c r="A383" s="51"/>
      <c r="B383" s="51"/>
      <c r="C383" s="51"/>
      <c r="D383" s="51"/>
      <c r="E383" s="51"/>
      <c r="F383" s="90"/>
      <c r="G383" s="51"/>
      <c r="H383" s="51"/>
      <c r="I383" s="90"/>
      <c r="J383" s="90"/>
      <c r="K383" s="90"/>
    </row>
    <row r="384" spans="1:11" ht="15.75" customHeight="1" x14ac:dyDescent="0.2">
      <c r="A384" s="51"/>
      <c r="B384" s="51"/>
      <c r="C384" s="51"/>
      <c r="D384" s="51"/>
      <c r="E384" s="51"/>
      <c r="F384" s="90"/>
      <c r="G384" s="51"/>
      <c r="H384" s="51"/>
      <c r="I384" s="90"/>
      <c r="J384" s="90"/>
      <c r="K384" s="90"/>
    </row>
    <row r="385" spans="1:11" ht="15.75" customHeight="1" x14ac:dyDescent="0.2">
      <c r="A385" s="51"/>
      <c r="B385" s="51"/>
      <c r="C385" s="51"/>
      <c r="D385" s="51"/>
      <c r="E385" s="51"/>
      <c r="F385" s="90"/>
      <c r="G385" s="51"/>
      <c r="H385" s="51"/>
      <c r="I385" s="90"/>
      <c r="J385" s="90"/>
      <c r="K385" s="90"/>
    </row>
  </sheetData>
  <mergeCells count="2">
    <mergeCell ref="A2:H2"/>
    <mergeCell ref="I2:K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"/>
  <sheetViews>
    <sheetView workbookViewId="0">
      <selection activeCell="E13" sqref="E13"/>
    </sheetView>
  </sheetViews>
  <sheetFormatPr defaultRowHeight="12.75" x14ac:dyDescent="0.2"/>
  <cols>
    <col min="1" max="1" width="28.85546875" customWidth="1"/>
    <col min="2" max="2" width="14.28515625" customWidth="1"/>
    <col min="3" max="3" width="15.140625" customWidth="1"/>
    <col min="4" max="4" width="11.5703125" customWidth="1"/>
    <col min="5" max="5" width="14.28515625" customWidth="1"/>
    <col min="6" max="6" width="13.28515625" customWidth="1"/>
    <col min="7" max="7" width="13.7109375" customWidth="1"/>
    <col min="8" max="8" width="14.42578125" customWidth="1"/>
    <col min="12" max="12" width="10.28515625" bestFit="1" customWidth="1"/>
  </cols>
  <sheetData>
    <row r="1" spans="1:8" x14ac:dyDescent="0.2">
      <c r="H1" s="3" t="s">
        <v>460</v>
      </c>
    </row>
    <row r="2" spans="1:8" x14ac:dyDescent="0.2">
      <c r="A2" s="3" t="s">
        <v>122</v>
      </c>
    </row>
    <row r="3" spans="1:8" ht="15.75" x14ac:dyDescent="0.25">
      <c r="A3" s="109"/>
    </row>
    <row r="4" spans="1:8" ht="15.75" x14ac:dyDescent="0.25">
      <c r="A4" s="109"/>
      <c r="B4" s="3"/>
    </row>
    <row r="5" spans="1:8" ht="15.75" x14ac:dyDescent="0.25">
      <c r="B5" s="109" t="s">
        <v>390</v>
      </c>
      <c r="H5" s="110">
        <v>2020</v>
      </c>
    </row>
    <row r="7" spans="1:8" ht="31.5" x14ac:dyDescent="0.2">
      <c r="A7" s="370" t="s">
        <v>391</v>
      </c>
      <c r="B7" s="111" t="s">
        <v>392</v>
      </c>
      <c r="C7" s="370" t="s">
        <v>393</v>
      </c>
      <c r="D7" s="111" t="s">
        <v>392</v>
      </c>
      <c r="E7" s="370" t="s">
        <v>394</v>
      </c>
      <c r="F7" s="111" t="s">
        <v>392</v>
      </c>
      <c r="G7" s="370" t="s">
        <v>393</v>
      </c>
      <c r="H7" s="111" t="s">
        <v>392</v>
      </c>
    </row>
    <row r="8" spans="1:8" ht="15.75" x14ac:dyDescent="0.2">
      <c r="A8" s="371"/>
      <c r="B8" s="113" t="s">
        <v>455</v>
      </c>
      <c r="C8" s="371"/>
      <c r="D8" s="114" t="s">
        <v>456</v>
      </c>
      <c r="E8" s="371"/>
      <c r="F8" s="113" t="s">
        <v>455</v>
      </c>
      <c r="G8" s="371"/>
      <c r="H8" s="114" t="s">
        <v>456</v>
      </c>
    </row>
    <row r="9" spans="1:8" ht="15.75" x14ac:dyDescent="0.2">
      <c r="A9" s="112" t="s">
        <v>395</v>
      </c>
      <c r="B9" s="115"/>
      <c r="C9" s="115"/>
      <c r="D9" s="115"/>
      <c r="E9" s="116"/>
      <c r="F9" s="116"/>
      <c r="G9" s="116"/>
      <c r="H9" s="116"/>
    </row>
    <row r="10" spans="1:8" ht="15.75" x14ac:dyDescent="0.2">
      <c r="A10" s="117" t="s">
        <v>396</v>
      </c>
      <c r="B10" s="115"/>
      <c r="C10" s="115"/>
      <c r="D10" s="115"/>
      <c r="E10" s="116"/>
      <c r="F10" s="116"/>
      <c r="G10" s="116"/>
      <c r="H10" s="116"/>
    </row>
    <row r="11" spans="1:8" ht="18.75" customHeight="1" x14ac:dyDescent="0.2">
      <c r="A11" s="118" t="s">
        <v>397</v>
      </c>
      <c r="B11" s="119">
        <v>14790.11</v>
      </c>
      <c r="C11" s="120">
        <f>D11-B11</f>
        <v>-29.896299999998519</v>
      </c>
      <c r="D11" s="120">
        <f>'Inventario al 31 dicembre 2020'!E99</f>
        <v>14760.213700000002</v>
      </c>
      <c r="E11" s="365"/>
      <c r="F11" s="365"/>
      <c r="G11" s="365"/>
      <c r="H11" s="365"/>
    </row>
    <row r="12" spans="1:8" ht="15.75" x14ac:dyDescent="0.2">
      <c r="A12" s="117"/>
      <c r="B12" s="121"/>
      <c r="C12" s="122"/>
      <c r="D12" s="122"/>
      <c r="E12" s="366"/>
      <c r="F12" s="366"/>
      <c r="G12" s="366"/>
      <c r="H12" s="366"/>
    </row>
    <row r="13" spans="1:8" ht="15.75" x14ac:dyDescent="0.2">
      <c r="A13" s="123"/>
      <c r="B13" s="115"/>
      <c r="C13" s="330"/>
      <c r="D13" s="115"/>
      <c r="E13" s="116"/>
      <c r="F13" s="116"/>
      <c r="G13" s="116"/>
      <c r="H13" s="116"/>
    </row>
    <row r="14" spans="1:8" ht="15.75" x14ac:dyDescent="0.2">
      <c r="A14" s="112" t="s">
        <v>398</v>
      </c>
      <c r="B14" s="115"/>
      <c r="C14" s="115"/>
      <c r="D14" s="115"/>
      <c r="E14" s="116"/>
      <c r="F14" s="116"/>
      <c r="G14" s="116"/>
      <c r="H14" s="116"/>
    </row>
    <row r="15" spans="1:8" ht="15.75" x14ac:dyDescent="0.2">
      <c r="A15" s="117" t="s">
        <v>399</v>
      </c>
      <c r="B15" s="124">
        <f>'Rendiconto generale 2020'!O8</f>
        <v>98668.09</v>
      </c>
      <c r="C15" s="124">
        <f>D15-B15</f>
        <v>19001.020000000048</v>
      </c>
      <c r="D15" s="124">
        <f>'Situazione amministrativa'!E9</f>
        <v>117669.11000000004</v>
      </c>
      <c r="E15" s="116"/>
      <c r="F15" s="116"/>
      <c r="G15" s="116"/>
      <c r="H15" s="116"/>
    </row>
    <row r="16" spans="1:8" ht="15.75" x14ac:dyDescent="0.2">
      <c r="A16" s="112" t="s">
        <v>197</v>
      </c>
      <c r="B16" s="124">
        <f>'Rendiconto generale 2020'!J46</f>
        <v>18477.54</v>
      </c>
      <c r="C16" s="124">
        <f>D16-B16</f>
        <v>11613.900000000001</v>
      </c>
      <c r="D16" s="125">
        <f>'Situazione amministrativa'!E11</f>
        <v>30091.440000000002</v>
      </c>
      <c r="E16" s="126" t="s">
        <v>196</v>
      </c>
      <c r="F16" s="124">
        <f>'Rendiconto generale 2020'!J132</f>
        <v>57654.62</v>
      </c>
      <c r="G16" s="124">
        <f>H16-F16</f>
        <v>-19458.699999999997</v>
      </c>
      <c r="H16" s="124">
        <f>'Situazione amministrativa'!E13</f>
        <v>38195.920000000006</v>
      </c>
    </row>
    <row r="17" spans="1:12" ht="15.75" x14ac:dyDescent="0.2">
      <c r="A17" s="123"/>
      <c r="B17" s="115"/>
      <c r="C17" s="115"/>
      <c r="D17" s="115"/>
      <c r="E17" s="116"/>
      <c r="F17" s="116"/>
      <c r="G17" s="116"/>
      <c r="H17" s="116"/>
    </row>
    <row r="18" spans="1:12" ht="31.5" x14ac:dyDescent="0.2">
      <c r="A18" s="112" t="s">
        <v>400</v>
      </c>
      <c r="B18" s="127">
        <f>SUM(B10:B17)</f>
        <v>131935.74</v>
      </c>
      <c r="C18" s="127">
        <f>SUM(C10:C17)</f>
        <v>30585.023700000049</v>
      </c>
      <c r="D18" s="127">
        <f>SUM(D10:D17)</f>
        <v>162520.76370000004</v>
      </c>
      <c r="E18" s="128" t="s">
        <v>401</v>
      </c>
      <c r="F18" s="127">
        <f>SUM(F9:F17)</f>
        <v>57654.62</v>
      </c>
      <c r="G18" s="127">
        <f>SUM(G9:G17)</f>
        <v>-19458.699999999997</v>
      </c>
      <c r="H18" s="127">
        <f>SUM(H9:H17)</f>
        <v>38195.920000000006</v>
      </c>
      <c r="L18" s="31"/>
    </row>
    <row r="19" spans="1:12" ht="15.75" x14ac:dyDescent="0.2">
      <c r="A19" s="123"/>
      <c r="B19" s="115"/>
      <c r="C19" s="115"/>
      <c r="D19" s="115"/>
      <c r="E19" s="116"/>
      <c r="F19" s="116"/>
      <c r="G19" s="116"/>
      <c r="H19" s="116"/>
    </row>
    <row r="20" spans="1:12" ht="15.75" customHeight="1" x14ac:dyDescent="0.2">
      <c r="A20" s="367" t="s">
        <v>400</v>
      </c>
      <c r="B20" s="368"/>
      <c r="C20" s="369"/>
      <c r="D20" s="127">
        <f>D18</f>
        <v>162520.76370000004</v>
      </c>
      <c r="E20" s="116"/>
      <c r="F20" s="116"/>
      <c r="G20" s="116"/>
      <c r="H20" s="116"/>
      <c r="L20" s="31"/>
    </row>
    <row r="21" spans="1:12" ht="15.75" customHeight="1" x14ac:dyDescent="0.2">
      <c r="A21" s="367" t="s">
        <v>401</v>
      </c>
      <c r="B21" s="368"/>
      <c r="C21" s="369"/>
      <c r="D21" s="127">
        <f>H18</f>
        <v>38195.920000000006</v>
      </c>
      <c r="E21" s="116"/>
      <c r="F21" s="116"/>
      <c r="G21" s="116"/>
      <c r="H21" s="116"/>
      <c r="L21" s="61"/>
    </row>
    <row r="22" spans="1:12" ht="15.75" customHeight="1" x14ac:dyDescent="0.2">
      <c r="A22" s="367" t="s">
        <v>402</v>
      </c>
      <c r="B22" s="368"/>
      <c r="C22" s="369"/>
      <c r="D22" s="127">
        <f>D20-D21</f>
        <v>124324.84370000003</v>
      </c>
      <c r="E22" s="116"/>
      <c r="F22" s="116"/>
      <c r="G22" s="116"/>
      <c r="H22" s="116"/>
      <c r="L22" s="61"/>
    </row>
    <row r="24" spans="1:12" x14ac:dyDescent="0.2">
      <c r="A24" s="324" t="s">
        <v>464</v>
      </c>
    </row>
    <row r="25" spans="1:12" ht="15.75" x14ac:dyDescent="0.2">
      <c r="G25" s="358" t="s">
        <v>462</v>
      </c>
      <c r="H25" s="358"/>
    </row>
    <row r="26" spans="1:12" ht="15.75" x14ac:dyDescent="0.2">
      <c r="G26" s="326" t="s">
        <v>463</v>
      </c>
      <c r="H26" s="146"/>
    </row>
    <row r="27" spans="1:12" x14ac:dyDescent="0.2">
      <c r="E27" s="18" t="s">
        <v>466</v>
      </c>
      <c r="F27" s="18"/>
      <c r="G27" s="18"/>
      <c r="H27" s="18"/>
    </row>
  </sheetData>
  <mergeCells count="12">
    <mergeCell ref="A7:A8"/>
    <mergeCell ref="C7:C8"/>
    <mergeCell ref="E7:E8"/>
    <mergeCell ref="G7:G8"/>
    <mergeCell ref="E11:E12"/>
    <mergeCell ref="F11:F12"/>
    <mergeCell ref="G25:H25"/>
    <mergeCell ref="G11:G12"/>
    <mergeCell ref="H11:H12"/>
    <mergeCell ref="A20:C20"/>
    <mergeCell ref="A21:C21"/>
    <mergeCell ref="A22:C22"/>
  </mergeCells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zoomScale="115" zoomScaleNormal="115" workbookViewId="0">
      <selection activeCell="E56" sqref="A1:E56"/>
    </sheetView>
  </sheetViews>
  <sheetFormatPr defaultRowHeight="12.75" x14ac:dyDescent="0.2"/>
  <cols>
    <col min="1" max="1" width="7.28515625" customWidth="1"/>
    <col min="2" max="2" width="49.85546875" customWidth="1"/>
    <col min="3" max="3" width="12" customWidth="1"/>
    <col min="4" max="4" width="13.28515625" customWidth="1"/>
    <col min="5" max="5" width="15.5703125" customWidth="1"/>
    <col min="12" max="12" width="10.140625" bestFit="1" customWidth="1"/>
  </cols>
  <sheetData>
    <row r="1" spans="1:5" x14ac:dyDescent="0.2">
      <c r="E1" s="3" t="s">
        <v>461</v>
      </c>
    </row>
    <row r="2" spans="1:5" ht="27.75" customHeight="1" x14ac:dyDescent="0.2">
      <c r="A2" s="3" t="s">
        <v>122</v>
      </c>
    </row>
    <row r="3" spans="1:5" ht="24" customHeight="1" thickBot="1" x14ac:dyDescent="0.25">
      <c r="B3" s="3" t="s">
        <v>403</v>
      </c>
    </row>
    <row r="4" spans="1:5" ht="31.5" customHeight="1" thickBot="1" x14ac:dyDescent="0.25">
      <c r="C4" s="129" t="s">
        <v>404</v>
      </c>
      <c r="D4" s="130" t="s">
        <v>405</v>
      </c>
      <c r="E4" s="131" t="s">
        <v>406</v>
      </c>
    </row>
    <row r="5" spans="1:5" x14ac:dyDescent="0.2">
      <c r="A5" s="3" t="s">
        <v>407</v>
      </c>
      <c r="C5" s="28"/>
      <c r="D5" s="132"/>
      <c r="E5" s="133"/>
    </row>
    <row r="6" spans="1:5" x14ac:dyDescent="0.2">
      <c r="B6" t="s">
        <v>408</v>
      </c>
      <c r="C6" s="4"/>
      <c r="D6" s="23"/>
      <c r="E6" s="77"/>
    </row>
    <row r="7" spans="1:5" x14ac:dyDescent="0.2">
      <c r="B7" t="s">
        <v>409</v>
      </c>
      <c r="C7" s="134">
        <f>[1]Cons19Pubbl!C7</f>
        <v>0</v>
      </c>
      <c r="D7" s="23"/>
      <c r="E7" s="77"/>
    </row>
    <row r="8" spans="1:5" x14ac:dyDescent="0.2">
      <c r="B8" t="s">
        <v>410</v>
      </c>
      <c r="C8" s="58">
        <f>'Rendiconto generale 2020'!F15</f>
        <v>287579</v>
      </c>
      <c r="D8" s="23"/>
      <c r="E8" s="77"/>
    </row>
    <row r="9" spans="1:5" x14ac:dyDescent="0.2">
      <c r="B9" t="s">
        <v>411</v>
      </c>
      <c r="C9" s="4"/>
      <c r="D9" s="23"/>
      <c r="E9" s="77"/>
    </row>
    <row r="10" spans="1:5" x14ac:dyDescent="0.2">
      <c r="B10" t="s">
        <v>412</v>
      </c>
      <c r="C10" s="58">
        <f>'Rendiconto generale 2020'!F20+'Rendiconto generale 2020'!F28+'Rendiconto generale 2020'!F33</f>
        <v>544.17999999999995</v>
      </c>
      <c r="D10" s="23"/>
      <c r="E10" s="77"/>
    </row>
    <row r="11" spans="1:5" x14ac:dyDescent="0.2">
      <c r="B11" t="s">
        <v>413</v>
      </c>
      <c r="C11" s="4"/>
      <c r="D11" s="23"/>
      <c r="E11" s="77"/>
    </row>
    <row r="12" spans="1:5" x14ac:dyDescent="0.2">
      <c r="B12" t="s">
        <v>414</v>
      </c>
      <c r="C12" s="4"/>
      <c r="D12" s="23"/>
      <c r="E12" s="77"/>
    </row>
    <row r="13" spans="1:5" ht="25.5" x14ac:dyDescent="0.2">
      <c r="B13" s="32" t="s">
        <v>415</v>
      </c>
      <c r="C13" s="25"/>
      <c r="D13" s="23"/>
      <c r="E13" s="77"/>
    </row>
    <row r="14" spans="1:5" x14ac:dyDescent="0.2">
      <c r="B14" s="135" t="s">
        <v>416</v>
      </c>
      <c r="C14" s="4"/>
      <c r="D14" s="136">
        <f>SUM(C6:C13)</f>
        <v>288123.18</v>
      </c>
      <c r="E14" s="77"/>
    </row>
    <row r="15" spans="1:5" x14ac:dyDescent="0.2">
      <c r="A15" s="3" t="s">
        <v>417</v>
      </c>
      <c r="C15" s="4"/>
      <c r="D15" s="23"/>
      <c r="E15" s="77"/>
    </row>
    <row r="16" spans="1:5" x14ac:dyDescent="0.2">
      <c r="B16" t="s">
        <v>418</v>
      </c>
      <c r="C16" s="58">
        <f>'Rendiconto generale 2020'!F71</f>
        <v>66534.679999999993</v>
      </c>
      <c r="D16" s="137"/>
      <c r="E16" s="138"/>
    </row>
    <row r="17" spans="1:5" x14ac:dyDescent="0.2">
      <c r="B17" s="32" t="s">
        <v>419</v>
      </c>
      <c r="C17" s="58">
        <f>'Rendiconto generale 2020'!F79</f>
        <v>400.92</v>
      </c>
      <c r="D17" s="137"/>
      <c r="E17" s="138"/>
    </row>
    <row r="18" spans="1:5" ht="25.5" x14ac:dyDescent="0.2">
      <c r="B18" s="32" t="s">
        <v>420</v>
      </c>
      <c r="C18" s="58"/>
      <c r="D18" s="137"/>
      <c r="E18" s="138"/>
    </row>
    <row r="19" spans="1:5" x14ac:dyDescent="0.2">
      <c r="B19" t="s">
        <v>421</v>
      </c>
      <c r="C19" s="58">
        <v>153878.84</v>
      </c>
      <c r="D19" s="137"/>
      <c r="E19" s="138"/>
    </row>
    <row r="20" spans="1:5" x14ac:dyDescent="0.2">
      <c r="B20" t="s">
        <v>422</v>
      </c>
      <c r="C20" s="58">
        <f>'Rendiconto generale 2020'!F87</f>
        <v>13200</v>
      </c>
      <c r="D20" s="137"/>
      <c r="E20" s="138"/>
    </row>
    <row r="21" spans="1:5" x14ac:dyDescent="0.2">
      <c r="B21" t="s">
        <v>423</v>
      </c>
      <c r="C21" s="58">
        <f>[1]Cons19Pubbl!F13</f>
        <v>0</v>
      </c>
      <c r="D21" s="137"/>
      <c r="E21" s="138"/>
    </row>
    <row r="22" spans="1:5" x14ac:dyDescent="0.2">
      <c r="B22" t="s">
        <v>424</v>
      </c>
      <c r="C22" s="58">
        <f>'Rendiconto generale 2020'!F109</f>
        <v>8495.1200000000008</v>
      </c>
      <c r="D22" s="137"/>
      <c r="E22" s="138"/>
    </row>
    <row r="23" spans="1:5" x14ac:dyDescent="0.2">
      <c r="B23" t="s">
        <v>425</v>
      </c>
      <c r="C23" s="60"/>
      <c r="D23" s="137"/>
      <c r="E23" s="138"/>
    </row>
    <row r="24" spans="1:5" x14ac:dyDescent="0.2">
      <c r="B24" s="135" t="s">
        <v>426</v>
      </c>
      <c r="C24" s="58"/>
      <c r="D24" s="136">
        <f>SUM(C16:C23)</f>
        <v>242509.56</v>
      </c>
      <c r="E24" s="138"/>
    </row>
    <row r="25" spans="1:5" x14ac:dyDescent="0.2">
      <c r="A25" s="3" t="s">
        <v>427</v>
      </c>
      <c r="C25" s="58"/>
      <c r="D25" s="137"/>
      <c r="E25" s="138"/>
    </row>
    <row r="26" spans="1:5" x14ac:dyDescent="0.2">
      <c r="B26" t="s">
        <v>428</v>
      </c>
      <c r="C26" s="58"/>
      <c r="D26" s="137"/>
      <c r="E26" s="138"/>
    </row>
    <row r="27" spans="1:5" x14ac:dyDescent="0.2">
      <c r="B27" t="s">
        <v>429</v>
      </c>
      <c r="C27" s="58"/>
      <c r="D27" s="137"/>
      <c r="E27" s="138"/>
    </row>
    <row r="28" spans="1:5" x14ac:dyDescent="0.2">
      <c r="B28" t="s">
        <v>430</v>
      </c>
      <c r="C28" s="60"/>
      <c r="D28" s="137"/>
      <c r="E28" s="138"/>
    </row>
    <row r="29" spans="1:5" ht="13.5" thickBot="1" x14ac:dyDescent="0.25">
      <c r="B29" s="135" t="s">
        <v>431</v>
      </c>
      <c r="C29" s="58"/>
      <c r="D29" s="136">
        <f>SUM(C26:C28)</f>
        <v>0</v>
      </c>
      <c r="E29" s="138"/>
    </row>
    <row r="30" spans="1:5" ht="21" customHeight="1" thickBot="1" x14ac:dyDescent="0.25">
      <c r="A30" s="3" t="s">
        <v>432</v>
      </c>
      <c r="C30" s="58"/>
      <c r="D30" s="137"/>
      <c r="E30" s="139">
        <f>D14-D24+D29</f>
        <v>45613.619999999995</v>
      </c>
    </row>
    <row r="31" spans="1:5" ht="20.25" customHeight="1" x14ac:dyDescent="0.2">
      <c r="A31" s="3" t="s">
        <v>433</v>
      </c>
      <c r="C31" s="58"/>
      <c r="D31" s="137"/>
      <c r="E31" s="138"/>
    </row>
    <row r="32" spans="1:5" x14ac:dyDescent="0.2">
      <c r="B32" t="s">
        <v>434</v>
      </c>
      <c r="C32" s="58">
        <f>[1]NuovoConsun19!F27</f>
        <v>0</v>
      </c>
      <c r="D32" s="137"/>
      <c r="E32" s="138"/>
    </row>
    <row r="33" spans="1:5" x14ac:dyDescent="0.2">
      <c r="B33" t="s">
        <v>435</v>
      </c>
      <c r="C33" s="58"/>
      <c r="D33" s="137"/>
      <c r="E33" s="138"/>
    </row>
    <row r="34" spans="1:5" x14ac:dyDescent="0.2">
      <c r="B34" t="s">
        <v>436</v>
      </c>
      <c r="C34" s="58"/>
      <c r="D34" s="137"/>
      <c r="E34" s="138"/>
    </row>
    <row r="35" spans="1:5" x14ac:dyDescent="0.2">
      <c r="B35" t="s">
        <v>437</v>
      </c>
      <c r="C35" s="58"/>
      <c r="D35" s="137"/>
      <c r="E35" s="138"/>
    </row>
    <row r="36" spans="1:5" x14ac:dyDescent="0.2">
      <c r="B36" t="s">
        <v>438</v>
      </c>
      <c r="C36" s="58"/>
      <c r="D36" s="137"/>
      <c r="E36" s="138"/>
    </row>
    <row r="37" spans="1:5" ht="13.5" thickBot="1" x14ac:dyDescent="0.25">
      <c r="B37" t="s">
        <v>439</v>
      </c>
      <c r="C37" s="60"/>
      <c r="D37" s="137"/>
      <c r="E37" s="138"/>
    </row>
    <row r="38" spans="1:5" ht="13.5" thickBot="1" x14ac:dyDescent="0.25">
      <c r="B38" s="135" t="s">
        <v>440</v>
      </c>
      <c r="C38" s="58"/>
      <c r="D38" s="136">
        <f>C32-C33</f>
        <v>0</v>
      </c>
      <c r="E38" s="139">
        <f>D38</f>
        <v>0</v>
      </c>
    </row>
    <row r="39" spans="1:5" x14ac:dyDescent="0.2">
      <c r="A39" s="3" t="s">
        <v>441</v>
      </c>
      <c r="C39" s="58"/>
      <c r="D39" s="137"/>
      <c r="E39" s="138"/>
    </row>
    <row r="40" spans="1:5" x14ac:dyDescent="0.2">
      <c r="B40" t="s">
        <v>442</v>
      </c>
      <c r="C40" s="58"/>
      <c r="D40" s="137"/>
      <c r="E40" s="138"/>
    </row>
    <row r="41" spans="1:5" x14ac:dyDescent="0.2">
      <c r="B41" t="s">
        <v>443</v>
      </c>
      <c r="C41" s="58"/>
      <c r="D41" s="137"/>
      <c r="E41" s="138"/>
    </row>
    <row r="42" spans="1:5" x14ac:dyDescent="0.2">
      <c r="B42" t="s">
        <v>444</v>
      </c>
      <c r="C42" s="58">
        <v>4460</v>
      </c>
      <c r="D42" s="137"/>
      <c r="E42" s="138"/>
    </row>
    <row r="43" spans="1:5" x14ac:dyDescent="0.2">
      <c r="B43" t="s">
        <v>445</v>
      </c>
      <c r="C43" s="140"/>
      <c r="D43" s="137"/>
      <c r="E43" s="138"/>
    </row>
    <row r="44" spans="1:5" x14ac:dyDescent="0.2">
      <c r="B44" s="135" t="s">
        <v>446</v>
      </c>
      <c r="C44" s="58"/>
      <c r="D44" s="136">
        <f>C41+C42+C43</f>
        <v>4460</v>
      </c>
      <c r="E44" s="138"/>
    </row>
    <row r="45" spans="1:5" x14ac:dyDescent="0.2">
      <c r="B45" t="s">
        <v>447</v>
      </c>
      <c r="C45" s="58"/>
      <c r="D45" s="137"/>
      <c r="E45" s="138"/>
    </row>
    <row r="46" spans="1:5" x14ac:dyDescent="0.2">
      <c r="B46" t="s">
        <v>448</v>
      </c>
      <c r="C46" s="58">
        <f>-[1]NuovoConsun19!K35</f>
        <v>0</v>
      </c>
      <c r="D46" s="137"/>
      <c r="E46" s="138"/>
    </row>
    <row r="47" spans="1:5" x14ac:dyDescent="0.2">
      <c r="B47" t="s">
        <v>449</v>
      </c>
      <c r="C47" s="58">
        <v>29.9</v>
      </c>
      <c r="D47" s="137"/>
      <c r="E47" s="138"/>
    </row>
    <row r="48" spans="1:5" x14ac:dyDescent="0.2">
      <c r="B48" t="s">
        <v>450</v>
      </c>
      <c r="C48" s="58"/>
      <c r="D48" s="137"/>
      <c r="E48" s="138"/>
    </row>
    <row r="49" spans="1:12" x14ac:dyDescent="0.2">
      <c r="B49" t="s">
        <v>451</v>
      </c>
      <c r="C49" s="60"/>
      <c r="D49" s="137"/>
      <c r="E49" s="138"/>
    </row>
    <row r="50" spans="1:12" ht="13.5" thickBot="1" x14ac:dyDescent="0.25">
      <c r="B50" s="135" t="s">
        <v>452</v>
      </c>
      <c r="C50" s="58"/>
      <c r="D50" s="136">
        <f>C46+C47+C48+C49</f>
        <v>29.9</v>
      </c>
      <c r="E50" s="138"/>
    </row>
    <row r="51" spans="1:12" ht="13.5" thickBot="1" x14ac:dyDescent="0.25">
      <c r="B51" s="135" t="s">
        <v>453</v>
      </c>
      <c r="C51" s="58"/>
      <c r="D51" s="137"/>
      <c r="E51" s="139">
        <f>D44-D50</f>
        <v>4430.1000000000004</v>
      </c>
    </row>
    <row r="52" spans="1:12" ht="13.5" thickBot="1" x14ac:dyDescent="0.25">
      <c r="A52" s="3" t="s">
        <v>454</v>
      </c>
      <c r="C52" s="141"/>
      <c r="D52" s="142"/>
      <c r="E52" s="143">
        <f>E30+E38+E51</f>
        <v>50043.719999999994</v>
      </c>
      <c r="L52" s="31"/>
    </row>
    <row r="53" spans="1:12" x14ac:dyDescent="0.2">
      <c r="C53" s="144"/>
      <c r="D53" s="144"/>
      <c r="E53" s="144"/>
      <c r="L53" s="31"/>
    </row>
    <row r="54" spans="1:12" ht="15.75" x14ac:dyDescent="0.2">
      <c r="A54" s="55"/>
      <c r="B54" s="324" t="s">
        <v>464</v>
      </c>
      <c r="D54" s="358" t="s">
        <v>462</v>
      </c>
      <c r="E54" s="358"/>
    </row>
    <row r="55" spans="1:12" ht="15.75" x14ac:dyDescent="0.2">
      <c r="D55" s="326" t="s">
        <v>463</v>
      </c>
      <c r="E55" s="146"/>
    </row>
    <row r="56" spans="1:12" x14ac:dyDescent="0.2">
      <c r="B56" s="18" t="s">
        <v>468</v>
      </c>
      <c r="C56" s="18"/>
      <c r="D56" s="18"/>
      <c r="E56" s="18"/>
    </row>
  </sheetData>
  <mergeCells count="1">
    <mergeCell ref="D54:E54"/>
  </mergeCells>
  <pageMargins left="0.39370078740157483" right="0" top="0.39370078740157483" bottom="0.19685039370078741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6</vt:i4>
      </vt:variant>
    </vt:vector>
  </HeadingPairs>
  <TitlesOfParts>
    <vt:vector size="12" baseType="lpstr">
      <vt:lpstr>Rendiconto generale 2020</vt:lpstr>
      <vt:lpstr>Situazione amministrativa</vt:lpstr>
      <vt:lpstr>Inventario al 31 dicembre 2020</vt:lpstr>
      <vt:lpstr>Inventario fuori uso</vt:lpstr>
      <vt:lpstr>Situazione patrimoniale</vt:lpstr>
      <vt:lpstr>Conto economico</vt:lpstr>
      <vt:lpstr>'Conto economico'!Area_stampa</vt:lpstr>
      <vt:lpstr>'Inventario al 31 dicembre 2020'!Area_stampa</vt:lpstr>
      <vt:lpstr>'Rendiconto generale 2020'!Area_stampa</vt:lpstr>
      <vt:lpstr>'Situazione amministrativa'!Area_stampa</vt:lpstr>
      <vt:lpstr>'Situazione patrimoniale'!Area_stampa</vt:lpstr>
      <vt:lpstr>'Inventario al 31 dicembre 2020'!Titoli_stampa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Situazione di Bilancio</dc:title>
  <dc:creator>ORDINE ASS. SOC. PIEMONTE</dc:creator>
  <cp:lastModifiedBy>SEGRETERIA</cp:lastModifiedBy>
  <cp:lastPrinted>2021-04-14T09:52:24Z</cp:lastPrinted>
  <dcterms:created xsi:type="dcterms:W3CDTF">1999-02-11T10:51:52Z</dcterms:created>
  <dcterms:modified xsi:type="dcterms:W3CDTF">2021-06-01T07:36:35Z</dcterms:modified>
</cp:coreProperties>
</file>