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PREVENTIVO 2020" sheetId="1" r:id="rId1"/>
    <sheet name="NuovoQuadroriassuntivo" sheetId="5" r:id="rId2"/>
    <sheet name="NuovoRisultato amm" sheetId="3" r:id="rId3"/>
    <sheet name="Prev20Pubbl" sheetId="2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D73" i="5" l="1"/>
  <c r="C73" i="5"/>
  <c r="D53" i="5"/>
  <c r="C53" i="5"/>
  <c r="D51" i="5"/>
  <c r="C51" i="5"/>
  <c r="D49" i="5"/>
  <c r="C49" i="5"/>
  <c r="D48" i="5"/>
  <c r="C48" i="5"/>
  <c r="D47" i="5"/>
  <c r="C47" i="5"/>
  <c r="D46" i="5"/>
  <c r="C46" i="5"/>
  <c r="D45" i="5"/>
  <c r="C45" i="5"/>
  <c r="D44" i="5"/>
  <c r="C44" i="5"/>
  <c r="D43" i="5"/>
  <c r="C43" i="5"/>
  <c r="D42" i="5"/>
  <c r="D56" i="5" s="1"/>
  <c r="D74" i="5" s="1"/>
  <c r="D77" i="5" s="1"/>
  <c r="C42" i="5"/>
  <c r="C56" i="5" s="1"/>
  <c r="C74" i="5" s="1"/>
  <c r="C77" i="5" s="1"/>
  <c r="D39" i="5"/>
  <c r="D80" i="5" s="1"/>
  <c r="C39" i="5"/>
  <c r="C80" i="5" s="1"/>
  <c r="D36" i="5"/>
  <c r="C36" i="5"/>
  <c r="D33" i="5"/>
  <c r="C33" i="5"/>
  <c r="D14" i="5"/>
  <c r="C14" i="5"/>
  <c r="D13" i="5"/>
  <c r="C13" i="5"/>
  <c r="D7" i="5"/>
  <c r="C7" i="5"/>
  <c r="D5" i="5"/>
  <c r="D17" i="5" s="1"/>
  <c r="C5" i="5"/>
  <c r="C17" i="5" s="1"/>
  <c r="I49" i="3"/>
  <c r="I51" i="3" s="1"/>
  <c r="I43" i="3"/>
  <c r="I39" i="3"/>
  <c r="I20" i="3"/>
  <c r="I19" i="3"/>
  <c r="I13" i="3"/>
  <c r="I12" i="3"/>
  <c r="I17" i="3" s="1"/>
  <c r="I24" i="3" s="1"/>
  <c r="I10" i="3"/>
  <c r="F10" i="3"/>
  <c r="D86" i="5" l="1"/>
  <c r="D85" i="5"/>
  <c r="D83" i="5"/>
  <c r="D82" i="5"/>
  <c r="D34" i="5"/>
  <c r="D37" i="5" s="1"/>
  <c r="C86" i="5"/>
  <c r="C85" i="5"/>
  <c r="C34" i="5"/>
  <c r="C37" i="5" s="1"/>
  <c r="C83" i="5"/>
  <c r="C82" i="5"/>
  <c r="D21" i="2"/>
  <c r="B21" i="2"/>
  <c r="D17" i="2"/>
  <c r="D15" i="2"/>
  <c r="D14" i="2"/>
  <c r="D13" i="2"/>
  <c r="D12" i="2"/>
  <c r="D11" i="2"/>
  <c r="D10" i="2"/>
  <c r="B10" i="2"/>
  <c r="D9" i="2"/>
  <c r="B9" i="2"/>
  <c r="D8" i="2"/>
  <c r="B8" i="2"/>
  <c r="B5" i="2"/>
  <c r="F122" i="1"/>
  <c r="D122" i="1"/>
  <c r="E122" i="1" s="1"/>
  <c r="C122" i="1"/>
  <c r="E120" i="1"/>
  <c r="E119" i="1"/>
  <c r="E118" i="1"/>
  <c r="E117" i="1"/>
  <c r="F110" i="1"/>
  <c r="F111" i="1" s="1"/>
  <c r="D110" i="1"/>
  <c r="E110" i="1" s="1"/>
  <c r="E111" i="1" s="1"/>
  <c r="C108" i="1"/>
  <c r="C111" i="1" s="1"/>
  <c r="F107" i="1"/>
  <c r="F108" i="1" s="1"/>
  <c r="D107" i="1"/>
  <c r="E107" i="1" s="1"/>
  <c r="E108" i="1" s="1"/>
  <c r="F105" i="1"/>
  <c r="E105" i="1"/>
  <c r="D105" i="1"/>
  <c r="C105" i="1"/>
  <c r="C101" i="1"/>
  <c r="F100" i="1"/>
  <c r="D100" i="1"/>
  <c r="D101" i="1" s="1"/>
  <c r="F98" i="1"/>
  <c r="E98" i="1"/>
  <c r="C98" i="1"/>
  <c r="F97" i="1"/>
  <c r="E97" i="1"/>
  <c r="D97" i="1"/>
  <c r="D98" i="1" s="1"/>
  <c r="C95" i="1"/>
  <c r="F94" i="1"/>
  <c r="F95" i="1" s="1"/>
  <c r="D94" i="1"/>
  <c r="E94" i="1" s="1"/>
  <c r="F93" i="1"/>
  <c r="D93" i="1"/>
  <c r="E93" i="1" s="1"/>
  <c r="C91" i="1"/>
  <c r="F90" i="1"/>
  <c r="D90" i="1"/>
  <c r="F89" i="1"/>
  <c r="D89" i="1"/>
  <c r="E89" i="1" s="1"/>
  <c r="F88" i="1"/>
  <c r="D88" i="1"/>
  <c r="E88" i="1" s="1"/>
  <c r="F87" i="1"/>
  <c r="D87" i="1"/>
  <c r="E87" i="1" s="1"/>
  <c r="F86" i="1"/>
  <c r="D86" i="1"/>
  <c r="C84" i="1"/>
  <c r="F83" i="1"/>
  <c r="E83" i="1" s="1"/>
  <c r="D83" i="1"/>
  <c r="F82" i="1"/>
  <c r="D82" i="1"/>
  <c r="E82" i="1" s="1"/>
  <c r="F81" i="1"/>
  <c r="D81" i="1"/>
  <c r="E81" i="1" s="1"/>
  <c r="F80" i="1"/>
  <c r="D80" i="1"/>
  <c r="F79" i="1"/>
  <c r="E79" i="1"/>
  <c r="D79" i="1"/>
  <c r="F78" i="1"/>
  <c r="D78" i="1"/>
  <c r="C76" i="1"/>
  <c r="F75" i="1"/>
  <c r="D75" i="1"/>
  <c r="E75" i="1" s="1"/>
  <c r="F74" i="1"/>
  <c r="D74" i="1"/>
  <c r="F73" i="1"/>
  <c r="D73" i="1"/>
  <c r="E73" i="1" s="1"/>
  <c r="F72" i="1"/>
  <c r="D72" i="1"/>
  <c r="E72" i="1" s="1"/>
  <c r="F71" i="1"/>
  <c r="D71" i="1"/>
  <c r="F70" i="1"/>
  <c r="E70" i="1" s="1"/>
  <c r="D70" i="1"/>
  <c r="F69" i="1"/>
  <c r="D69" i="1"/>
  <c r="E69" i="1" s="1"/>
  <c r="F68" i="1"/>
  <c r="D68" i="1"/>
  <c r="E68" i="1" s="1"/>
  <c r="F67" i="1"/>
  <c r="D67" i="1"/>
  <c r="E67" i="1" s="1"/>
  <c r="F66" i="1"/>
  <c r="C64" i="1"/>
  <c r="F63" i="1"/>
  <c r="D63" i="1"/>
  <c r="E63" i="1" s="1"/>
  <c r="F62" i="1"/>
  <c r="D62" i="1"/>
  <c r="E62" i="1" s="1"/>
  <c r="F61" i="1"/>
  <c r="D61" i="1"/>
  <c r="C59" i="1"/>
  <c r="C112" i="1" s="1"/>
  <c r="C123" i="1" s="1"/>
  <c r="F58" i="1"/>
  <c r="D58" i="1"/>
  <c r="E58" i="1" s="1"/>
  <c r="F57" i="1"/>
  <c r="D57" i="1"/>
  <c r="E57" i="1" s="1"/>
  <c r="F56" i="1"/>
  <c r="D56" i="1"/>
  <c r="E56" i="1" s="1"/>
  <c r="F55" i="1"/>
  <c r="D55" i="1"/>
  <c r="F54" i="1"/>
  <c r="D54" i="1"/>
  <c r="E54" i="1" s="1"/>
  <c r="F53" i="1"/>
  <c r="D53" i="1"/>
  <c r="F52" i="1"/>
  <c r="D52" i="1"/>
  <c r="F51" i="1"/>
  <c r="D51" i="1"/>
  <c r="F50" i="1"/>
  <c r="D50" i="1"/>
  <c r="D59" i="1" s="1"/>
  <c r="F39" i="1"/>
  <c r="D39" i="1"/>
  <c r="E39" i="1" s="1"/>
  <c r="C39" i="1"/>
  <c r="E37" i="1"/>
  <c r="E36" i="1"/>
  <c r="E35" i="1"/>
  <c r="E34" i="1"/>
  <c r="F29" i="1"/>
  <c r="C29" i="1"/>
  <c r="F28" i="1"/>
  <c r="D28" i="1"/>
  <c r="E28" i="1" s="1"/>
  <c r="F27" i="1"/>
  <c r="D27" i="1"/>
  <c r="E27" i="1" s="1"/>
  <c r="E29" i="1" s="1"/>
  <c r="F25" i="1"/>
  <c r="C25" i="1"/>
  <c r="C30" i="1" s="1"/>
  <c r="C40" i="1" s="1"/>
  <c r="F24" i="1"/>
  <c r="D24" i="1"/>
  <c r="D25" i="1" s="1"/>
  <c r="C22" i="1"/>
  <c r="F21" i="1"/>
  <c r="D21" i="1"/>
  <c r="E21" i="1" s="1"/>
  <c r="F20" i="1"/>
  <c r="F22" i="1" s="1"/>
  <c r="D20" i="1"/>
  <c r="C17" i="1"/>
  <c r="F15" i="1"/>
  <c r="F17" i="1" s="1"/>
  <c r="D15" i="1"/>
  <c r="E15" i="1" s="1"/>
  <c r="E17" i="1" s="1"/>
  <c r="F12" i="1"/>
  <c r="E12" i="1"/>
  <c r="F11" i="1"/>
  <c r="D11" i="1"/>
  <c r="E11" i="1" s="1"/>
  <c r="F10" i="1"/>
  <c r="D10" i="1"/>
  <c r="F5" i="1"/>
  <c r="D5" i="1"/>
  <c r="E5" i="1" s="1"/>
  <c r="E50" i="1" l="1"/>
  <c r="D91" i="1"/>
  <c r="D111" i="1"/>
  <c r="D84" i="1"/>
  <c r="F59" i="1"/>
  <c r="E90" i="1"/>
  <c r="E100" i="1"/>
  <c r="E101" i="1" s="1"/>
  <c r="E52" i="1"/>
  <c r="E55" i="1"/>
  <c r="F76" i="1"/>
  <c r="E80" i="1"/>
  <c r="F91" i="1"/>
  <c r="D95" i="1"/>
  <c r="D13" i="1"/>
  <c r="E95" i="1"/>
  <c r="F101" i="1"/>
  <c r="D108" i="1"/>
  <c r="B11" i="2"/>
  <c r="B23" i="2" s="1"/>
  <c r="F13" i="1"/>
  <c r="E20" i="1"/>
  <c r="E22" i="1" s="1"/>
  <c r="E24" i="1"/>
  <c r="E25" i="1" s="1"/>
  <c r="D29" i="1"/>
  <c r="E53" i="1"/>
  <c r="E61" i="1"/>
  <c r="E64" i="1" s="1"/>
  <c r="E71" i="1"/>
  <c r="E74" i="1"/>
  <c r="F84" i="1"/>
  <c r="D18" i="2"/>
  <c r="D23" i="2" s="1"/>
  <c r="E30" i="1"/>
  <c r="E40" i="1" s="1"/>
  <c r="F30" i="1"/>
  <c r="F40" i="1" s="1"/>
  <c r="D64" i="1"/>
  <c r="D112" i="1" s="1"/>
  <c r="D123" i="1" s="1"/>
  <c r="D17" i="1"/>
  <c r="D76" i="1"/>
  <c r="F64" i="1"/>
  <c r="E10" i="1"/>
  <c r="E13" i="1" s="1"/>
  <c r="D22" i="1"/>
  <c r="E51" i="1"/>
  <c r="E66" i="1"/>
  <c r="E76" i="1" s="1"/>
  <c r="E86" i="1"/>
  <c r="E91" i="1" s="1"/>
  <c r="E78" i="1"/>
  <c r="E59" i="1" l="1"/>
  <c r="E112" i="1" s="1"/>
  <c r="E123" i="1" s="1"/>
  <c r="D30" i="1"/>
  <c r="D40" i="1" s="1"/>
  <c r="F112" i="1"/>
  <c r="F123" i="1" s="1"/>
  <c r="F124" i="1" s="1"/>
  <c r="E84" i="1"/>
</calcChain>
</file>

<file path=xl/sharedStrings.xml><?xml version="1.0" encoding="utf-8"?>
<sst xmlns="http://schemas.openxmlformats.org/spreadsheetml/2006/main" count="311" uniqueCount="280">
  <si>
    <t>PREVENTIVO FINANZIARIO GESTIONALE ANNO 2020</t>
  </si>
  <si>
    <t>DELIBERAZ.N.      DEL 09/11/2019</t>
  </si>
  <si>
    <t>PARTE I°</t>
  </si>
  <si>
    <t>ENTRATA</t>
  </si>
  <si>
    <t>CR.TIT.CAT</t>
  </si>
  <si>
    <t xml:space="preserve">Residui presunti </t>
  </si>
  <si>
    <t>Previsioni iniziali</t>
  </si>
  <si>
    <t>variazioni</t>
  </si>
  <si>
    <t>Previsioni di</t>
  </si>
  <si>
    <t xml:space="preserve"> codice  CAPIT</t>
  </si>
  <si>
    <t xml:space="preserve">DENOMINAZIONE </t>
  </si>
  <si>
    <t xml:space="preserve"> al 31.12.19</t>
  </si>
  <si>
    <t>competenza 2020</t>
  </si>
  <si>
    <t>AVANZO di Amministrazione PRESUNTO</t>
  </si>
  <si>
    <t>Fondo di CASSA  presunto</t>
  </si>
  <si>
    <t>1</t>
  </si>
  <si>
    <t>Centro di responsabilita' amm.va UNICO</t>
  </si>
  <si>
    <t>1.01</t>
  </si>
  <si>
    <t>Titolo 1° - ENTRATE CORRENTI</t>
  </si>
  <si>
    <t>1.01.01</t>
  </si>
  <si>
    <t>CAT. 01 -  ENTRATE CONTRIBUTIVE A CARICO DEGLI ISCRITTI</t>
  </si>
  <si>
    <t>Quota di iscrizione Annuale</t>
  </si>
  <si>
    <t>Quota di 1^ iscriz. neodiplomati</t>
  </si>
  <si>
    <t>Quota di 1^ iscriz.  Altri</t>
  </si>
  <si>
    <t>Totale cat.01 - Entrate contributive a carico degli iscritti</t>
  </si>
  <si>
    <t>1.01.02</t>
  </si>
  <si>
    <t>CAT.  02 - ENTRATE PER INIZIATIVE CULTURALI ED AGGIORNAMENTI PROFESSIONALI</t>
  </si>
  <si>
    <t>Contributi a corsi di aggiornamento, formazione, ecc..</t>
  </si>
  <si>
    <t>Totale cat.09 - Entrate per iniziative culturali ed aggiornamenti professionali</t>
  </si>
  <si>
    <t>1.01.03</t>
  </si>
  <si>
    <t>CAT.  03 - QUOTE DI PARTECIPAZIONE DEGLI ISCRITTI ALL'ONERE DI PARTICOLARI GESTIONI</t>
  </si>
  <si>
    <t>Diritti di segreteria</t>
  </si>
  <si>
    <t>Entrate varie</t>
  </si>
  <si>
    <t>Totale cat.03 - Quote di partecipazione degli iscritti all'onere di particolari gestioni</t>
  </si>
  <si>
    <t>1.01.09</t>
  </si>
  <si>
    <t>CAT.  09 - REDDITI E PROVENTI PATRIMONIALI</t>
  </si>
  <si>
    <t>Interessi Bancari su c/c e su titoli</t>
  </si>
  <si>
    <t>Totale cat.09 - Redditi e proventi patrimoniali</t>
  </si>
  <si>
    <t>1.01.10</t>
  </si>
  <si>
    <t>CAT. 10 - POSTE CORRETTIVE E COMPENSATIVE DI USCITE CORRENTI</t>
  </si>
  <si>
    <t>Recuperi e rimborsi</t>
  </si>
  <si>
    <t>Entrate   compensative di spese</t>
  </si>
  <si>
    <t>Totale cat.10 - Poste correttive e compensative di uscite correnti</t>
  </si>
  <si>
    <t>TOTALE TITOLO I°  ENTRATE CORRENTI</t>
  </si>
  <si>
    <t>1.02</t>
  </si>
  <si>
    <t>Titolo II° - ENTRATE IN CONTO CAPITALE</t>
  </si>
  <si>
    <t>0.03</t>
  </si>
  <si>
    <t>Titolo III° - PARTITE DI GIRO</t>
  </si>
  <si>
    <t>0.03.01</t>
  </si>
  <si>
    <t>CAT. 01 - ENTRATE AVENTI NATURA DI PARTITE DI GIRO</t>
  </si>
  <si>
    <t>Ritenute Erariali</t>
  </si>
  <si>
    <t>Ritenute Previdenziali</t>
  </si>
  <si>
    <t>Rimborso fondo economale</t>
  </si>
  <si>
    <t>Depositi e cauzioni</t>
  </si>
  <si>
    <t>Entrate per conto terzi</t>
  </si>
  <si>
    <t>TOTALE PARTITE DI GIRO</t>
  </si>
  <si>
    <t>TOTALE</t>
  </si>
  <si>
    <t>GENERALE DELL'ENTRATA</t>
  </si>
  <si>
    <t>SPESA</t>
  </si>
  <si>
    <t>Residui al</t>
  </si>
  <si>
    <t>Preventivo iniz.</t>
  </si>
  <si>
    <t>Preventivo</t>
  </si>
  <si>
    <t>CAPIT</t>
  </si>
  <si>
    <t>DESCRIZIONE</t>
  </si>
  <si>
    <t>Disavanzo di Amministrazione</t>
  </si>
  <si>
    <t>Titolo 1° - USCITE CORRENTI</t>
  </si>
  <si>
    <t>CAT. 01 -  USCITE PER GLI ORGANI DELL'ENTE</t>
  </si>
  <si>
    <t>Indennità di carica</t>
  </si>
  <si>
    <r>
      <t xml:space="preserve">Gettoni di presenza al </t>
    </r>
    <r>
      <rPr>
        <b/>
        <sz val="10"/>
        <rFont val="Arial"/>
        <family val="2"/>
      </rPr>
      <t>CONSIGLIO</t>
    </r>
  </si>
  <si>
    <t>Rimborso spese attività ordinaria</t>
  </si>
  <si>
    <r>
      <t>Particolari iniziative di studio</t>
    </r>
    <r>
      <rPr>
        <b/>
        <sz val="10"/>
        <rFont val="Arial"/>
        <family val="2"/>
      </rPr>
      <t xml:space="preserve"> E/O RICERCA per/con gli iscritti</t>
    </r>
  </si>
  <si>
    <t>Spese di rappresentanza</t>
  </si>
  <si>
    <t>Rinnovo organi collegiali</t>
  </si>
  <si>
    <r>
      <t xml:space="preserve">Gettoni di presenza al </t>
    </r>
    <r>
      <rPr>
        <b/>
        <sz val="10"/>
        <rFont val="Arial"/>
        <family val="2"/>
      </rPr>
      <t>COMMISSIONI ISTITUZ</t>
    </r>
  </si>
  <si>
    <r>
      <t xml:space="preserve">Gettoni di presenza al </t>
    </r>
    <r>
      <rPr>
        <b/>
        <sz val="10"/>
        <rFont val="Arial"/>
        <family val="2"/>
      </rPr>
      <t>COMMISSIONI VARIE</t>
    </r>
  </si>
  <si>
    <r>
      <t xml:space="preserve">Spese per </t>
    </r>
    <r>
      <rPr>
        <b/>
        <sz val="10"/>
        <rFont val="Arial"/>
        <family val="2"/>
      </rPr>
      <t>CONSIGLIO DI DISCIPLINA</t>
    </r>
  </si>
  <si>
    <t>Totale cat.01 - Organi dell'Ente</t>
  </si>
  <si>
    <t>CAT. 02 - ONERI PER IL PERSONALE IN ATTIVITA' DI SERVIZIO</t>
  </si>
  <si>
    <t>Stipendi  ed altri assegni fissi</t>
  </si>
  <si>
    <t>Comp.occas. person.a tempo determ.</t>
  </si>
  <si>
    <t>Oneri sociali, contributi</t>
  </si>
  <si>
    <t>Totale cat.02 - Oneri per il personale in attività di servizio</t>
  </si>
  <si>
    <t>CAT. 03 - USCITE PER L'ACQUISTO DI BENI DI CONSUMO E DI SERVIZI</t>
  </si>
  <si>
    <t>Consulenze fiscali</t>
  </si>
  <si>
    <t>Consulenze legali</t>
  </si>
  <si>
    <t>Consulenze del lavoro</t>
  </si>
  <si>
    <t>Consulenze tecniche-amm.ve</t>
  </si>
  <si>
    <t>Consulenze Normativa Sicurezza</t>
  </si>
  <si>
    <t>Consulenze Normativa Privacy</t>
  </si>
  <si>
    <t>Acq. cancelleria e stampati</t>
  </si>
  <si>
    <t>Spese postali</t>
  </si>
  <si>
    <t>Spese di Pubblicità e informazioni</t>
  </si>
  <si>
    <t>Spese varie Amministrative ed ass.ni</t>
  </si>
  <si>
    <t xml:space="preserve"> </t>
  </si>
  <si>
    <t>Totale cat .03 - Uscite per l'acquisto di beni di consumo e di servizi</t>
  </si>
  <si>
    <t>CAT. 04 - USCITE PER FUNZIONAMENTO UFFICI</t>
  </si>
  <si>
    <t>Affitto passivo</t>
  </si>
  <si>
    <t>Spese accessorie, condominiali</t>
  </si>
  <si>
    <t>Spese di pulizia, manutenz.</t>
  </si>
  <si>
    <t>Acq. mobili, dotaz. locali</t>
  </si>
  <si>
    <t>Acquisto Attrezzature</t>
  </si>
  <si>
    <t>Manut. Macchine, mobili e attrezz.</t>
  </si>
  <si>
    <t>Totale cat 04  - Uscite per funzionamento uffici</t>
  </si>
  <si>
    <t>CAT. 05  - USCITE PER PRESTAZIONI ISTITUZIONALI</t>
  </si>
  <si>
    <t>Spese dotaz. Biblioteca e riviste per gli iscritti</t>
  </si>
  <si>
    <t>Spese per convegni, eventi, ecc.. Per/con gli iscritti</t>
  </si>
  <si>
    <t>Spese per Commissioni/esperti esterni</t>
  </si>
  <si>
    <t xml:space="preserve">Spese per attivita’ varie per/con gli  iscritti, ecc </t>
  </si>
  <si>
    <t>Spese per attivita’ progettuali per/con gli iscritti</t>
  </si>
  <si>
    <t>Totale cat. 05 - Uscite per prestazioni istituzionali</t>
  </si>
  <si>
    <t>CAT. 06 - TRASFERIMENTI PASSIVI</t>
  </si>
  <si>
    <t>Quota e spese associative Consiglio Nazionale</t>
  </si>
  <si>
    <t>Altre quote associative</t>
  </si>
  <si>
    <t>Totale cat. 06 - Trasferimenti passivi</t>
  </si>
  <si>
    <t>CAT. 07 - ONERI FINANZIARI</t>
  </si>
  <si>
    <t>Spese e commissioni bancarie</t>
  </si>
  <si>
    <t>Totale cat. 07 - Oneri finanziari</t>
  </si>
  <si>
    <t>CAT. 08 - ONERI TRIBUTARI</t>
  </si>
  <si>
    <t>Imposte e tasse</t>
  </si>
  <si>
    <t>Totale cat. 08 - Oneri tributari</t>
  </si>
  <si>
    <t>CAT. 09 - SPESE  CORRETTIVE E COMPENSATIVE DI ENTRATE CORRENTI</t>
  </si>
  <si>
    <t>Spese compensative di entrate</t>
  </si>
  <si>
    <t>Spese varie</t>
  </si>
  <si>
    <t>Totale cat. 09 - Spese correttive e compensative di entrate correnti</t>
  </si>
  <si>
    <t>CAT.10 - USCITE NON CLASSIFICABILI IN ALTRE VOCI</t>
  </si>
  <si>
    <t>Fondo di riserva ordinario</t>
  </si>
  <si>
    <t>Totale cat. 10 - Uscite non classificabili in altre voci</t>
  </si>
  <si>
    <t>CAT.12 - ACCANTONAMENTO AL TRATTAMENTO DI FINE RAPPORTO</t>
  </si>
  <si>
    <t>Fondo accantonamento    TFR</t>
  </si>
  <si>
    <t>Totale cat. 12 - Accantonamento al trattamento di fine rapporto</t>
  </si>
  <si>
    <t>TOTALE SPESE CORRENTI</t>
  </si>
  <si>
    <t>Titolo II° - USCITE IN CONTO CAPITALE</t>
  </si>
  <si>
    <t>CAT. 01 - USCITE AVENTI NATURA DI PARTITE DI GIRO</t>
  </si>
  <si>
    <t>Uscite per conto terzi</t>
  </si>
  <si>
    <t>GENERALE DELL'USCITA</t>
  </si>
  <si>
    <t>Consiglio Regionale del Piemonte</t>
  </si>
  <si>
    <t xml:space="preserve"> 31.12.19</t>
  </si>
  <si>
    <t>anno 2019</t>
  </si>
  <si>
    <t>compet.2020</t>
  </si>
  <si>
    <t>BILANCIO  PREVENTIVO ANNO 2020</t>
  </si>
  <si>
    <t>RIEPILOGO PER TITOLI E CATEGORIE</t>
  </si>
  <si>
    <t>Importo in</t>
  </si>
  <si>
    <t>PARTE  I - ENTRATA</t>
  </si>
  <si>
    <t>EURO</t>
  </si>
  <si>
    <t>PARTE  II - SPESA</t>
  </si>
  <si>
    <t>AVANZO DI AMM.NE PRESUNTO  AL 31.12.17</t>
  </si>
  <si>
    <t>TITOLO I - ENTRATE CORRENTI</t>
  </si>
  <si>
    <t>TITOLO  I - SPESE CORRENTI</t>
  </si>
  <si>
    <t xml:space="preserve"> - Quote di iscrizione</t>
  </si>
  <si>
    <t>Organi istituzionali</t>
  </si>
  <si>
    <t xml:space="preserve"> - Entrate diverse</t>
  </si>
  <si>
    <t>Personale dipendente</t>
  </si>
  <si>
    <t xml:space="preserve"> - Entrate compensative di spesa</t>
  </si>
  <si>
    <t>Consulenze e prestaz. profess.</t>
  </si>
  <si>
    <t xml:space="preserve">TOTALE ENTRATE CORRENTI </t>
  </si>
  <si>
    <t>Spese generali e Amm.ve</t>
  </si>
  <si>
    <t>Spese condomin. e affitto</t>
  </si>
  <si>
    <t>Acquisto attrezzature</t>
  </si>
  <si>
    <t>Spese per attività</t>
  </si>
  <si>
    <t>Quota Associativa Cons. Nazion.</t>
  </si>
  <si>
    <t>Spese varie compensative</t>
  </si>
  <si>
    <t>Fondo di Riserva</t>
  </si>
  <si>
    <t>TITOLO  II - ENTRATE IN C/CAPITALE</t>
  </si>
  <si>
    <t>TITOLO  II - SPESE IN C/CAPITALE</t>
  </si>
  <si>
    <t>TITOLO III - FINANZIAMENTI</t>
  </si>
  <si>
    <t>TITOLO  III - FINANZIAMENTI</t>
  </si>
  <si>
    <t>TITOLO IV - PARTITE DI GIRO</t>
  </si>
  <si>
    <t>TITOLO  IV - PARTITE DI GIRO</t>
  </si>
  <si>
    <t>TOTALE GENERALE ENTRATE</t>
  </si>
  <si>
    <t>TOTALE GENERALE DELLE SPESE</t>
  </si>
  <si>
    <t>TABELLA DIMOSTRATIVA DEL RISULTATO DI AMMINISTRAZIONE PRESUNTO</t>
  </si>
  <si>
    <t>AL TERMINE DELL'ESERCIZIO 2019 (ALL'INIZIO DELL'ESERCIZIO 2020)</t>
  </si>
  <si>
    <t xml:space="preserve">  Fondo cassa iniziale</t>
  </si>
  <si>
    <t>+ Residui attivi iniziali</t>
  </si>
  <si>
    <t>- Residui passivi iniziali</t>
  </si>
  <si>
    <t>= Avanzo/Disavanzo di amministrazione iniziale</t>
  </si>
  <si>
    <t>+ Entrate già accertate nell'esercizio</t>
  </si>
  <si>
    <t>- Uscite già impegnate nell'esercizio</t>
  </si>
  <si>
    <t>+/- Variazioni dei residui attivi già verificatesi nell'esercizio</t>
  </si>
  <si>
    <t>-/+ Variazioni dei residui passivi già verificatesi nell'esercizio</t>
  </si>
  <si>
    <t>= Avanzo/Disavanzo di amministrazione alla data di redazione del bilancio</t>
  </si>
  <si>
    <t>+ Entrate presunte per il restante periodo</t>
  </si>
  <si>
    <t>- Uscite presunte per il restante periodo</t>
  </si>
  <si>
    <t>+/- Variazioni dei residui attivi, presunte per il restante periodo</t>
  </si>
  <si>
    <t>-/+ Variazioni dei residui passivi, presunte per il restante periodo</t>
  </si>
  <si>
    <t>= Avanzo/Disavanzo di amministrazione presunto al</t>
  </si>
  <si>
    <t>31/12/2019 da applicare al bilancio dell'anno 2020</t>
  </si>
  <si>
    <t>L'utilizzazione dell'avanzo di amministrazione per l'esercizio 2019 risulta così prevista:</t>
  </si>
  <si>
    <t>Parte vincolata</t>
  </si>
  <si>
    <t>al Trattamento di fine rapporto</t>
  </si>
  <si>
    <t>ai Fondi per rischi ed oneri</t>
  </si>
  <si>
    <t>........</t>
  </si>
  <si>
    <t>.........................................................</t>
  </si>
  <si>
    <t>al Fondo ripristino investimenti</t>
  </si>
  <si>
    <t>per i seguenti altri vincoli</t>
  </si>
  <si>
    <t>Totale parte vincolata</t>
  </si>
  <si>
    <t>Parte disponibile</t>
  </si>
  <si>
    <t>Spese per convegni da realizzare dopo approvazione rendiconto 2019</t>
  </si>
  <si>
    <t>Quota-parte  di Fondo di riserva</t>
  </si>
  <si>
    <t>Particolari iniziative di studio e/o ricerca</t>
  </si>
  <si>
    <t>Spese attività -esami stato, ecc..</t>
  </si>
  <si>
    <t>Attivita progettuali</t>
  </si>
  <si>
    <t>quota parte</t>
  </si>
  <si>
    <t>Acquisto mobili ed attrezzature</t>
  </si>
  <si>
    <t>Gettoni e rimborsi - parte</t>
  </si>
  <si>
    <t xml:space="preserve">Parte di cui non si prevede l'utilizzazione nell'esercizio </t>
  </si>
  <si>
    <t>Totale parte disponibile</t>
  </si>
  <si>
    <t>Totale Risultato di amministrazione presunto</t>
  </si>
  <si>
    <t>QUADRO GENERALE RIASSUNTIVO DELLA GESTIONE FINANZIARIA</t>
  </si>
  <si>
    <t>Codice</t>
  </si>
  <si>
    <t>ENTRATE</t>
  </si>
  <si>
    <t>ANNO 2020</t>
  </si>
  <si>
    <t>ANNO 2019</t>
  </si>
  <si>
    <t>ENTRATE CONTRIBUTIVE A CARICO DEGLI ORDINI LOCALI</t>
  </si>
  <si>
    <t>ENTRATE PER INIZIATIVE CULTURALI ED AGGIORNAMENTI PROFESSIONALI</t>
  </si>
  <si>
    <t>QUOTE DI PARTECIPAZIONE DEGLI ISCRITTI ALL'ONERE DI PARTICOLARI GESTIONI</t>
  </si>
  <si>
    <t>TRASFERIMENTI CORRENTI DA PARTE DELLO STATO</t>
  </si>
  <si>
    <t>TRASFERIMENTI CORRENTI DA PARTE DELLE REGIONI</t>
  </si>
  <si>
    <t>TRASFERIMENTI CORRENTI DA PARTE DEI COMUNI E DELLE PROVINCIE</t>
  </si>
  <si>
    <t>TRASFERIMENTI CORRENTI DA PARTE DI ALTRI ENTI PUBBLICI E PRIVATI</t>
  </si>
  <si>
    <t>ENTRATE DERIVANTI DALLA VENDITA DI BENI E DALLA PRESTAZIONE DI SERVIZI</t>
  </si>
  <si>
    <t>REDDITI E PROVENTI PATRIMONIALI</t>
  </si>
  <si>
    <t>POSTE CORRETTIVE E COMPENSATIVE DI USCITE CORRENTI</t>
  </si>
  <si>
    <t>ENTRATE NON CLASSIFICABILI IN ALTRE VOCI</t>
  </si>
  <si>
    <t>………………………</t>
  </si>
  <si>
    <r>
      <t xml:space="preserve"> A) </t>
    </r>
    <r>
      <rPr>
        <b/>
        <i/>
        <sz val="8"/>
        <rFont val="Arial"/>
        <family val="2"/>
      </rPr>
      <t>Totale entrate correnti</t>
    </r>
  </si>
  <si>
    <t>ALIENAZIONE DI IMMOBILI E DIRITTI REALI</t>
  </si>
  <si>
    <t>ALIENAZIONE DI IMMOBILIZZAZIONI TECNICHE</t>
  </si>
  <si>
    <t>REALIZZO DI VALORI MOBILIARI</t>
  </si>
  <si>
    <t>RISCOSSIONE DI CREDITI</t>
  </si>
  <si>
    <t>TRASFERIMENTI IN CONTO CAPITALE DA PARTE DELLO STATO</t>
  </si>
  <si>
    <t>TRASFERIMENTI IN CONTO CAPITALE DA PARTE DELLE REGIONI</t>
  </si>
  <si>
    <t>TRASFERIMENTI IN CONTO CAPITALE DA PARTE DEI COMUNI E DELLE PROVINCIE</t>
  </si>
  <si>
    <t>TRASFERIMENTI IN CONTO CAPITALE DA PARTE DI ALTRI ENTI PUBBLICI E PRIVATI</t>
  </si>
  <si>
    <t>ASSUNZIONE DI MUTUI</t>
  </si>
  <si>
    <t>ASSUNZIONE DI ALTRI DEBITI FINANZIARI</t>
  </si>
  <si>
    <t>EMISSIONE DI OBBLIGAZIONI</t>
  </si>
  <si>
    <r>
      <t xml:space="preserve"> B) </t>
    </r>
    <r>
      <rPr>
        <b/>
        <i/>
        <sz val="8"/>
        <rFont val="Arial"/>
        <family val="2"/>
      </rPr>
      <t>Totale entrate c/capitale</t>
    </r>
  </si>
  <si>
    <t>C) ENTRATE AVENTI NATURA DI PARTITE DI GIRO</t>
  </si>
  <si>
    <r>
      <t xml:space="preserve"> </t>
    </r>
    <r>
      <rPr>
        <sz val="8"/>
        <rFont val="Arial"/>
        <family val="2"/>
      </rPr>
      <t xml:space="preserve">( A+B+C) </t>
    </r>
    <r>
      <rPr>
        <b/>
        <sz val="8"/>
        <rFont val="Arial"/>
        <family val="2"/>
      </rPr>
      <t>Totale entrate complessive</t>
    </r>
  </si>
  <si>
    <t>Utilizzo dell'avanzo di amministrazione iniziale</t>
  </si>
  <si>
    <t>Totali a pareggio</t>
  </si>
  <si>
    <t>USCITE</t>
  </si>
  <si>
    <t>USCITE PER GLI ORGANI DELL'ENTE</t>
  </si>
  <si>
    <t>ONERI PER IL PERSONALE IN ATTIVITA' DI SERVIZIO</t>
  </si>
  <si>
    <t>USCITE PER L'ACQUISTO DI BENI DI CONSUMO E DI SERVIZI</t>
  </si>
  <si>
    <t>USCITE PER FUNZIONAMENTO UFFICI</t>
  </si>
  <si>
    <t>USCITE PER PRESTAZIONI ISTITUZIONALI</t>
  </si>
  <si>
    <t>TRASFERIMENTI PASSIVI</t>
  </si>
  <si>
    <t>ONERI FINANZIARI</t>
  </si>
  <si>
    <t>ONERI TRIBUTARI</t>
  </si>
  <si>
    <t>POSTE CORRETTIVE E COMPENSATIVE DI ENTRATE CORRENTI</t>
  </si>
  <si>
    <t>USCITE NON CLASSIFICABILI IN ALTRE VOCI</t>
  </si>
  <si>
    <t>ONERI PER IL PERSONALE IN QUIESCENZA</t>
  </si>
  <si>
    <t>ACCANTONAMENTO AL TRATTAMENTO DI FINE RAPPORTO</t>
  </si>
  <si>
    <t>ACCANTONAMENTI A FONDI RISCHI ED ONERI</t>
  </si>
  <si>
    <t>………………….</t>
  </si>
  <si>
    <r>
      <t xml:space="preserve">A1) </t>
    </r>
    <r>
      <rPr>
        <b/>
        <i/>
        <sz val="8"/>
        <rFont val="Arial"/>
        <family val="2"/>
      </rPr>
      <t>Totale uscite correnti</t>
    </r>
  </si>
  <si>
    <t>ACQUISIZIONE DI BENI DI USO DUREVOLE ED OPERE IMMOBILIARI</t>
  </si>
  <si>
    <t>ACQUISIZIONI DI IMMOBILIZZAZIONI TECNICHE</t>
  </si>
  <si>
    <t>PARTECIPAZIONI E ACQUISTO DI VALORI MOBILIARI</t>
  </si>
  <si>
    <t>CONCESSIONI DI CREDITI ED ANTICIPAZIONI</t>
  </si>
  <si>
    <t>INDENNITA' DI ANZIANITA' E SIMILARI AL PERSONALE CESSATO DAL SERVIZIO</t>
  </si>
  <si>
    <t>RIMBORSI DI MUTUI</t>
  </si>
  <si>
    <t>RIMBORSI DI ANTICIPAZIONI PASSIVE</t>
  </si>
  <si>
    <t>RIMBORSI DI OBBLIGAZIONI</t>
  </si>
  <si>
    <t>RESTITUZIONE ALLE GESTIONI AUTONOME DI ANTICIPAZIONI</t>
  </si>
  <si>
    <t>ESTINZIONE DEBITI DIVERSI</t>
  </si>
  <si>
    <t>ACCANTONAMENTI PER SPESE FUTURE</t>
  </si>
  <si>
    <t>ACCANTONAMENTO PER RIPRISTINO INVESTIMENTI</t>
  </si>
  <si>
    <r>
      <t xml:space="preserve">B1) </t>
    </r>
    <r>
      <rPr>
        <b/>
        <i/>
        <sz val="8"/>
        <rFont val="Arial"/>
        <family val="2"/>
      </rPr>
      <t>Totale uscite c/c capitale</t>
    </r>
  </si>
  <si>
    <t>C1) USCITE AVENTI NATURA DI PARTITE DI GIRO</t>
  </si>
  <si>
    <t xml:space="preserve"> ( A1+B1+C1) Totale uscite complessive</t>
  </si>
  <si>
    <t>Copertura del disvanzo di amministrazione iniziale</t>
  </si>
  <si>
    <t>RISULTATI DIFFERENZIALI</t>
  </si>
  <si>
    <r>
      <t xml:space="preserve">(A - A1) </t>
    </r>
    <r>
      <rPr>
        <b/>
        <sz val="8"/>
        <rFont val="Arial"/>
        <family val="2"/>
      </rPr>
      <t>Saldo di parte corrente</t>
    </r>
  </si>
  <si>
    <r>
      <t xml:space="preserve"> (A - A1-Quote in c/cap.debiti finanziari in scadenza) </t>
    </r>
    <r>
      <rPr>
        <b/>
        <sz val="8"/>
        <rFont val="Arial"/>
        <family val="2"/>
      </rPr>
      <t>Situazione finanziaria</t>
    </r>
  </si>
  <si>
    <r>
      <t xml:space="preserve"> ( B - B1) </t>
    </r>
    <r>
      <rPr>
        <b/>
        <sz val="8"/>
        <rFont val="Arial"/>
        <family val="2"/>
      </rPr>
      <t>Saldo movimenti in c/capitale</t>
    </r>
  </si>
  <si>
    <r>
      <t xml:space="preserve"> </t>
    </r>
    <r>
      <rPr>
        <sz val="8"/>
        <rFont val="Arial"/>
        <family val="2"/>
      </rPr>
      <t>( A+B-Quote in c/capitale debiti finanziari in scadenza) - (A1 + B1)</t>
    </r>
    <r>
      <rPr>
        <b/>
        <sz val="8"/>
        <rFont val="Arial"/>
        <family val="2"/>
      </rPr>
      <t xml:space="preserve"> Indebitamento/Accreditamento netto</t>
    </r>
  </si>
  <si>
    <r>
      <t xml:space="preserve"> </t>
    </r>
    <r>
      <rPr>
        <sz val="8"/>
        <rFont val="Arial"/>
        <family val="2"/>
      </rPr>
      <t>( A+B+C) - (A1 + B1+C1)</t>
    </r>
    <r>
      <rPr>
        <b/>
        <sz val="8"/>
        <rFont val="Arial"/>
        <family val="2"/>
      </rPr>
      <t xml:space="preserve"> Avanzo/disavanzo di competenza previsto</t>
    </r>
    <r>
      <rPr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</si>
</sst>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.000_-;\-* #,##0.000_-;_-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name val="Arial"/>
    </font>
    <font>
      <b/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41" fontId="3" fillId="0" borderId="0" xfId="1" applyFont="1"/>
    <xf numFmtId="41" fontId="0" fillId="0" borderId="0" xfId="1" applyFont="1"/>
    <xf numFmtId="41" fontId="4" fillId="0" borderId="0" xfId="1" applyFont="1"/>
    <xf numFmtId="21" fontId="0" fillId="0" borderId="1" xfId="0" applyNumberFormat="1" applyBorder="1"/>
    <xf numFmtId="0" fontId="0" fillId="0" borderId="1" xfId="0" applyBorder="1"/>
    <xf numFmtId="41" fontId="5" fillId="0" borderId="1" xfId="1" applyFont="1" applyBorder="1"/>
    <xf numFmtId="41" fontId="0" fillId="0" borderId="1" xfId="1" applyFont="1" applyBorder="1" applyAlignment="1">
      <alignment horizontal="center"/>
    </xf>
    <xf numFmtId="2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6" fontId="5" fillId="0" borderId="2" xfId="1" applyNumberFormat="1" applyFont="1" applyBorder="1"/>
    <xf numFmtId="0" fontId="0" fillId="0" borderId="2" xfId="1" applyNumberFormat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3" fillId="0" borderId="2" xfId="1" applyFont="1" applyBorder="1" applyAlignment="1">
      <alignment horizontal="center"/>
    </xf>
    <xf numFmtId="21" fontId="0" fillId="0" borderId="3" xfId="0" applyNumberFormat="1" applyBorder="1"/>
    <xf numFmtId="0" fontId="6" fillId="0" borderId="4" xfId="0" applyFont="1" applyBorder="1"/>
    <xf numFmtId="164" fontId="6" fillId="0" borderId="3" xfId="1" applyNumberFormat="1" applyFont="1" applyBorder="1"/>
    <xf numFmtId="164" fontId="6" fillId="0" borderId="4" xfId="1" applyNumberFormat="1" applyFont="1" applyBorder="1"/>
    <xf numFmtId="164" fontId="6" fillId="0" borderId="5" xfId="1" applyNumberFormat="1" applyFont="1" applyFill="1" applyBorder="1"/>
    <xf numFmtId="21" fontId="0" fillId="0" borderId="6" xfId="0" applyNumberFormat="1" applyBorder="1"/>
    <xf numFmtId="0" fontId="0" fillId="0" borderId="0" xfId="0" applyBorder="1"/>
    <xf numFmtId="164" fontId="0" fillId="0" borderId="6" xfId="1" applyNumberFormat="1" applyFont="1" applyFill="1" applyBorder="1"/>
    <xf numFmtId="164" fontId="0" fillId="0" borderId="0" xfId="1" applyNumberFormat="1" applyFont="1" applyBorder="1"/>
    <xf numFmtId="164" fontId="0" fillId="0" borderId="7" xfId="1" applyNumberFormat="1" applyFont="1" applyBorder="1"/>
    <xf numFmtId="0" fontId="0" fillId="0" borderId="6" xfId="0" quotePrefix="1" applyBorder="1"/>
    <xf numFmtId="0" fontId="2" fillId="0" borderId="0" xfId="0" applyFont="1" applyFill="1" applyBorder="1"/>
    <xf numFmtId="164" fontId="0" fillId="0" borderId="6" xfId="1" applyNumberFormat="1" applyFont="1" applyBorder="1"/>
    <xf numFmtId="0" fontId="2" fillId="0" borderId="0" xfId="0" applyFont="1" applyBorder="1"/>
    <xf numFmtId="0" fontId="0" fillId="0" borderId="0" xfId="0" applyBorder="1" applyAlignment="1">
      <alignment wrapText="1"/>
    </xf>
    <xf numFmtId="0" fontId="0" fillId="0" borderId="6" xfId="0" applyBorder="1"/>
    <xf numFmtId="0" fontId="6" fillId="0" borderId="8" xfId="0" applyFont="1" applyBorder="1" applyAlignment="1">
      <alignment wrapText="1"/>
    </xf>
    <xf numFmtId="164" fontId="6" fillId="0" borderId="9" xfId="1" applyNumberFormat="1" applyFont="1" applyBorder="1"/>
    <xf numFmtId="164" fontId="6" fillId="0" borderId="10" xfId="1" applyNumberFormat="1" applyFont="1" applyBorder="1"/>
    <xf numFmtId="164" fontId="6" fillId="0" borderId="11" xfId="1" applyNumberFormat="1" applyFont="1" applyBorder="1"/>
    <xf numFmtId="0" fontId="0" fillId="0" borderId="6" xfId="0" applyNumberFormat="1" applyBorder="1"/>
    <xf numFmtId="164" fontId="2" fillId="0" borderId="9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0" fontId="6" fillId="0" borderId="0" xfId="0" applyFont="1" applyBorder="1" applyAlignment="1">
      <alignment wrapText="1"/>
    </xf>
    <xf numFmtId="164" fontId="2" fillId="0" borderId="6" xfId="1" applyNumberFormat="1" applyFont="1" applyBorder="1"/>
    <xf numFmtId="164" fontId="2" fillId="0" borderId="0" xfId="1" applyNumberFormat="1" applyFont="1" applyBorder="1"/>
    <xf numFmtId="164" fontId="2" fillId="0" borderId="7" xfId="1" applyNumberFormat="1" applyFont="1" applyBorder="1"/>
    <xf numFmtId="0" fontId="6" fillId="0" borderId="12" xfId="0" applyFont="1" applyBorder="1"/>
    <xf numFmtId="164" fontId="2" fillId="0" borderId="13" xfId="1" applyNumberFormat="1" applyFont="1" applyBorder="1"/>
    <xf numFmtId="164" fontId="2" fillId="0" borderId="14" xfId="1" applyNumberFormat="1" applyFont="1" applyBorder="1"/>
    <xf numFmtId="164" fontId="2" fillId="0" borderId="15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0" fontId="2" fillId="0" borderId="0" xfId="0" applyFont="1" applyBorder="1" applyAlignment="1">
      <alignment wrapText="1"/>
    </xf>
    <xf numFmtId="164" fontId="2" fillId="0" borderId="19" xfId="1" applyNumberFormat="1" applyFont="1" applyBorder="1"/>
    <xf numFmtId="164" fontId="2" fillId="0" borderId="20" xfId="1" applyNumberFormat="1" applyFont="1" applyBorder="1"/>
    <xf numFmtId="164" fontId="2" fillId="0" borderId="21" xfId="1" applyNumberFormat="1" applyFont="1" applyBorder="1"/>
    <xf numFmtId="0" fontId="6" fillId="0" borderId="3" xfId="0" applyFont="1" applyBorder="1"/>
    <xf numFmtId="164" fontId="6" fillId="0" borderId="22" xfId="1" applyNumberFormat="1" applyFont="1" applyBorder="1"/>
    <xf numFmtId="164" fontId="6" fillId="0" borderId="5" xfId="1" applyNumberFormat="1" applyFont="1" applyBorder="1"/>
    <xf numFmtId="164" fontId="0" fillId="0" borderId="0" xfId="1" applyNumberFormat="1" applyFont="1"/>
    <xf numFmtId="164" fontId="0" fillId="0" borderId="1" xfId="1" applyNumberFormat="1" applyFont="1" applyBorder="1"/>
    <xf numFmtId="21" fontId="0" fillId="0" borderId="2" xfId="0" applyNumberFormat="1" applyBorder="1"/>
    <xf numFmtId="0" fontId="0" fillId="0" borderId="2" xfId="0" applyBorder="1"/>
    <xf numFmtId="164" fontId="3" fillId="0" borderId="2" xfId="1" applyNumberFormat="1" applyFont="1" applyBorder="1"/>
    <xf numFmtId="164" fontId="3" fillId="0" borderId="2" xfId="1" applyNumberFormat="1" applyFont="1" applyBorder="1" applyAlignment="1">
      <alignment horizontal="left"/>
    </xf>
    <xf numFmtId="164" fontId="0" fillId="0" borderId="2" xfId="1" applyNumberFormat="1" applyFont="1" applyBorder="1"/>
    <xf numFmtId="0" fontId="0" fillId="0" borderId="16" xfId="0" applyBorder="1"/>
    <xf numFmtId="0" fontId="0" fillId="0" borderId="17" xfId="0" applyBorder="1"/>
    <xf numFmtId="0" fontId="3" fillId="0" borderId="0" xfId="0" applyFont="1" applyBorder="1" applyAlignment="1">
      <alignment wrapText="1"/>
    </xf>
    <xf numFmtId="0" fontId="6" fillId="0" borderId="8" xfId="0" applyFont="1" applyBorder="1"/>
    <xf numFmtId="21" fontId="0" fillId="0" borderId="6" xfId="0" applyNumberFormat="1" applyBorder="1" applyAlignment="1">
      <alignment horizontal="left"/>
    </xf>
    <xf numFmtId="0" fontId="3" fillId="0" borderId="0" xfId="0" applyFont="1" applyBorder="1"/>
    <xf numFmtId="0" fontId="0" fillId="0" borderId="0" xfId="0" applyFill="1" applyBorder="1"/>
    <xf numFmtId="164" fontId="6" fillId="0" borderId="6" xfId="1" applyNumberFormat="1" applyFont="1" applyBorder="1"/>
    <xf numFmtId="164" fontId="6" fillId="0" borderId="0" xfId="1" applyNumberFormat="1" applyFont="1" applyBorder="1"/>
    <xf numFmtId="164" fontId="6" fillId="0" borderId="7" xfId="1" applyNumberFormat="1" applyFont="1" applyBorder="1"/>
    <xf numFmtId="21" fontId="0" fillId="0" borderId="6" xfId="0" applyNumberFormat="1" applyBorder="1" applyAlignment="1">
      <alignment horizontal="right"/>
    </xf>
    <xf numFmtId="21" fontId="0" fillId="0" borderId="6" xfId="0" quotePrefix="1" applyNumberFormat="1" applyBorder="1" applyAlignment="1">
      <alignment horizontal="right"/>
    </xf>
    <xf numFmtId="0" fontId="6" fillId="0" borderId="14" xfId="0" applyFont="1" applyBorder="1"/>
    <xf numFmtId="0" fontId="6" fillId="0" borderId="0" xfId="0" applyFont="1" applyBorder="1"/>
    <xf numFmtId="0" fontId="8" fillId="0" borderId="0" xfId="0" applyFont="1"/>
    <xf numFmtId="0" fontId="9" fillId="0" borderId="4" xfId="0" applyFont="1" applyBorder="1"/>
    <xf numFmtId="0" fontId="0" fillId="0" borderId="4" xfId="0" applyBorder="1"/>
    <xf numFmtId="0" fontId="0" fillId="0" borderId="5" xfId="0" applyBorder="1"/>
    <xf numFmtId="0" fontId="5" fillId="0" borderId="1" xfId="0" applyFont="1" applyBorder="1"/>
    <xf numFmtId="0" fontId="5" fillId="0" borderId="24" xfId="0" applyFont="1" applyBorder="1"/>
    <xf numFmtId="0" fontId="10" fillId="0" borderId="2" xfId="0" applyFont="1" applyBorder="1"/>
    <xf numFmtId="0" fontId="10" fillId="0" borderId="22" xfId="0" applyFont="1" applyBorder="1"/>
    <xf numFmtId="0" fontId="7" fillId="0" borderId="6" xfId="0" applyFont="1" applyBorder="1"/>
    <xf numFmtId="164" fontId="2" fillId="0" borderId="25" xfId="0" applyNumberFormat="1" applyFont="1" applyBorder="1"/>
    <xf numFmtId="164" fontId="0" fillId="0" borderId="26" xfId="0" applyNumberFormat="1" applyBorder="1"/>
    <xf numFmtId="0" fontId="0" fillId="0" borderId="27" xfId="0" applyBorder="1"/>
    <xf numFmtId="0" fontId="9" fillId="0" borderId="28" xfId="0" applyFont="1" applyBorder="1"/>
    <xf numFmtId="165" fontId="0" fillId="0" borderId="24" xfId="0" applyNumberFormat="1" applyBorder="1"/>
    <xf numFmtId="0" fontId="9" fillId="0" borderId="20" xfId="0" applyFont="1" applyBorder="1"/>
    <xf numFmtId="0" fontId="0" fillId="0" borderId="24" xfId="0" applyBorder="1"/>
    <xf numFmtId="0" fontId="0" fillId="0" borderId="29" xfId="0" applyBorder="1"/>
    <xf numFmtId="164" fontId="0" fillId="0" borderId="24" xfId="0" applyNumberFormat="1" applyBorder="1"/>
    <xf numFmtId="164" fontId="0" fillId="0" borderId="24" xfId="1" applyNumberFormat="1" applyFont="1" applyBorder="1"/>
    <xf numFmtId="0" fontId="9" fillId="0" borderId="30" xfId="0" applyFont="1" applyBorder="1"/>
    <xf numFmtId="164" fontId="2" fillId="0" borderId="26" xfId="0" applyNumberFormat="1" applyFont="1" applyBorder="1"/>
    <xf numFmtId="0" fontId="9" fillId="0" borderId="31" xfId="0" applyFont="1" applyBorder="1"/>
    <xf numFmtId="164" fontId="2" fillId="0" borderId="26" xfId="1" applyNumberFormat="1" applyFont="1" applyBorder="1"/>
    <xf numFmtId="0" fontId="9" fillId="0" borderId="6" xfId="0" applyFont="1" applyBorder="1"/>
    <xf numFmtId="0" fontId="9" fillId="0" borderId="0" xfId="0" applyFont="1" applyBorder="1"/>
    <xf numFmtId="165" fontId="0" fillId="0" borderId="24" xfId="1" applyNumberFormat="1" applyFont="1" applyBorder="1"/>
    <xf numFmtId="0" fontId="9" fillId="0" borderId="23" xfId="0" applyFont="1" applyBorder="1"/>
    <xf numFmtId="164" fontId="2" fillId="0" borderId="2" xfId="0" applyNumberFormat="1" applyFont="1" applyBorder="1"/>
    <xf numFmtId="0" fontId="9" fillId="0" borderId="22" xfId="0" applyFont="1" applyBorder="1"/>
    <xf numFmtId="164" fontId="2" fillId="0" borderId="2" xfId="1" applyNumberFormat="1" applyFont="1" applyBorder="1" applyAlignment="1">
      <alignment horizontal="left"/>
    </xf>
    <xf numFmtId="164" fontId="2" fillId="0" borderId="24" xfId="0" applyNumberFormat="1" applyFont="1" applyBorder="1"/>
    <xf numFmtId="164" fontId="2" fillId="0" borderId="24" xfId="1" applyNumberFormat="1" applyFont="1" applyBorder="1"/>
    <xf numFmtId="0" fontId="0" fillId="0" borderId="23" xfId="0" applyBorder="1"/>
    <xf numFmtId="165" fontId="0" fillId="0" borderId="2" xfId="0" applyNumberFormat="1" applyBorder="1"/>
    <xf numFmtId="0" fontId="0" fillId="0" borderId="22" xfId="0" applyBorder="1"/>
    <xf numFmtId="165" fontId="0" fillId="0" borderId="2" xfId="1" applyNumberFormat="1" applyFont="1" applyBorder="1"/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43" fontId="0" fillId="0" borderId="0" xfId="2" applyFont="1" applyFill="1" applyAlignment="1">
      <alignment horizontal="right"/>
    </xf>
    <xf numFmtId="0" fontId="11" fillId="0" borderId="28" xfId="0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right"/>
    </xf>
    <xf numFmtId="43" fontId="0" fillId="0" borderId="32" xfId="2" applyFont="1" applyFill="1" applyBorder="1" applyAlignment="1">
      <alignment horizontal="right"/>
    </xf>
    <xf numFmtId="0" fontId="11" fillId="0" borderId="29" xfId="0" applyFont="1" applyFill="1" applyBorder="1"/>
    <xf numFmtId="0" fontId="0" fillId="0" borderId="0" xfId="0" applyFill="1" applyBorder="1" applyAlignment="1">
      <alignment horizontal="right"/>
    </xf>
    <xf numFmtId="43" fontId="11" fillId="0" borderId="33" xfId="2" applyFont="1" applyFill="1" applyBorder="1" applyAlignment="1">
      <alignment horizontal="right"/>
    </xf>
    <xf numFmtId="0" fontId="0" fillId="0" borderId="29" xfId="0" applyFill="1" applyBorder="1"/>
    <xf numFmtId="43" fontId="0" fillId="0" borderId="33" xfId="2" applyFont="1" applyFill="1" applyBorder="1" applyAlignment="1">
      <alignment horizontal="right"/>
    </xf>
    <xf numFmtId="43" fontId="12" fillId="0" borderId="33" xfId="2" applyFont="1" applyFill="1" applyBorder="1" applyAlignment="1">
      <alignment horizontal="right"/>
    </xf>
    <xf numFmtId="0" fontId="11" fillId="0" borderId="29" xfId="0" quotePrefix="1" applyFont="1" applyFill="1" applyBorder="1"/>
    <xf numFmtId="49" fontId="11" fillId="0" borderId="29" xfId="0" quotePrefix="1" applyNumberFormat="1" applyFont="1" applyFill="1" applyBorder="1"/>
    <xf numFmtId="43" fontId="2" fillId="0" borderId="33" xfId="2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30" xfId="0" applyFont="1" applyFill="1" applyBorder="1"/>
    <xf numFmtId="0" fontId="0" fillId="0" borderId="31" xfId="0" applyFill="1" applyBorder="1"/>
    <xf numFmtId="0" fontId="0" fillId="0" borderId="31" xfId="0" applyFill="1" applyBorder="1" applyAlignment="1">
      <alignment horizontal="right"/>
    </xf>
    <xf numFmtId="43" fontId="0" fillId="0" borderId="34" xfId="2" applyFont="1" applyFill="1" applyBorder="1" applyAlignment="1">
      <alignment horizontal="right"/>
    </xf>
    <xf numFmtId="0" fontId="11" fillId="0" borderId="0" xfId="0" applyFont="1" applyFill="1"/>
    <xf numFmtId="0" fontId="0" fillId="0" borderId="0" xfId="0" applyFill="1"/>
    <xf numFmtId="0" fontId="12" fillId="0" borderId="29" xfId="0" applyFont="1" applyFill="1" applyBorder="1"/>
    <xf numFmtId="0" fontId="11" fillId="0" borderId="0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right"/>
    </xf>
    <xf numFmtId="0" fontId="11" fillId="0" borderId="34" xfId="0" applyFont="1" applyFill="1" applyBorder="1" applyAlignment="1">
      <alignment horizontal="right"/>
    </xf>
    <xf numFmtId="0" fontId="3" fillId="0" borderId="0" xfId="0" applyFont="1" applyFill="1" applyBorder="1"/>
    <xf numFmtId="43" fontId="12" fillId="0" borderId="34" xfId="2" applyFont="1" applyFill="1" applyBorder="1" applyAlignment="1">
      <alignment horizontal="right"/>
    </xf>
    <xf numFmtId="0" fontId="12" fillId="0" borderId="30" xfId="0" applyFont="1" applyFill="1" applyBorder="1"/>
    <xf numFmtId="0" fontId="13" fillId="0" borderId="2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5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21" fontId="15" fillId="0" borderId="38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43" fontId="5" fillId="0" borderId="33" xfId="2" applyFont="1" applyBorder="1" applyAlignment="1">
      <alignment horizontal="center" vertical="center"/>
    </xf>
    <xf numFmtId="21" fontId="15" fillId="0" borderId="38" xfId="0" applyNumberFormat="1" applyFont="1" applyBorder="1" applyAlignment="1">
      <alignment horizontal="left" vertical="top"/>
    </xf>
    <xf numFmtId="21" fontId="15" fillId="0" borderId="38" xfId="0" applyNumberFormat="1" applyFont="1" applyBorder="1" applyAlignment="1">
      <alignment horizontal="left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vertical="center" wrapText="1"/>
    </xf>
    <xf numFmtId="43" fontId="5" fillId="0" borderId="33" xfId="2" applyFont="1" applyBorder="1"/>
    <xf numFmtId="43" fontId="5" fillId="0" borderId="39" xfId="2" applyFont="1" applyBorder="1"/>
    <xf numFmtId="43" fontId="5" fillId="0" borderId="40" xfId="2" applyFont="1" applyBorder="1"/>
    <xf numFmtId="0" fontId="15" fillId="0" borderId="38" xfId="0" applyFont="1" applyBorder="1" applyAlignment="1">
      <alignment horizontal="left" vertical="top"/>
    </xf>
    <xf numFmtId="0" fontId="7" fillId="0" borderId="41" xfId="0" quotePrefix="1" applyFont="1" applyBorder="1" applyAlignment="1">
      <alignment horizontal="center"/>
    </xf>
    <xf numFmtId="43" fontId="7" fillId="0" borderId="33" xfId="2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/>
    </xf>
    <xf numFmtId="43" fontId="5" fillId="0" borderId="42" xfId="2" applyFont="1" applyBorder="1"/>
    <xf numFmtId="43" fontId="5" fillId="0" borderId="43" xfId="2" applyFont="1" applyBorder="1"/>
    <xf numFmtId="43" fontId="5" fillId="0" borderId="44" xfId="2" applyFont="1" applyBorder="1"/>
    <xf numFmtId="43" fontId="5" fillId="0" borderId="32" xfId="2" applyFont="1" applyBorder="1"/>
    <xf numFmtId="43" fontId="5" fillId="0" borderId="45" xfId="2" applyFont="1" applyBorder="1"/>
    <xf numFmtId="0" fontId="5" fillId="0" borderId="38" xfId="0" applyFont="1" applyBorder="1"/>
    <xf numFmtId="43" fontId="5" fillId="0" borderId="46" xfId="2" applyFont="1" applyBorder="1"/>
    <xf numFmtId="43" fontId="5" fillId="0" borderId="47" xfId="2" applyFont="1" applyBorder="1"/>
    <xf numFmtId="0" fontId="5" fillId="0" borderId="0" xfId="0" applyFont="1" applyBorder="1"/>
    <xf numFmtId="21" fontId="5" fillId="0" borderId="38" xfId="0" applyNumberFormat="1" applyFont="1" applyBorder="1" applyAlignment="1">
      <alignment horizontal="left"/>
    </xf>
    <xf numFmtId="43" fontId="7" fillId="0" borderId="47" xfId="2" applyFont="1" applyBorder="1"/>
    <xf numFmtId="0" fontId="5" fillId="0" borderId="41" xfId="0" applyFont="1" applyBorder="1"/>
    <xf numFmtId="43" fontId="5" fillId="0" borderId="48" xfId="2" applyFont="1" applyBorder="1"/>
    <xf numFmtId="0" fontId="5" fillId="0" borderId="36" xfId="0" applyFont="1" applyBorder="1"/>
    <xf numFmtId="0" fontId="2" fillId="0" borderId="22" xfId="0" applyFont="1" applyBorder="1" applyAlignment="1">
      <alignment horizontal="center"/>
    </xf>
    <xf numFmtId="43" fontId="7" fillId="0" borderId="49" xfId="2" applyFont="1" applyBorder="1"/>
    <xf numFmtId="0" fontId="5" fillId="0" borderId="0" xfId="0" applyFont="1"/>
    <xf numFmtId="0" fontId="2" fillId="0" borderId="17" xfId="0" applyFont="1" applyBorder="1" applyAlignment="1">
      <alignment horizontal="center"/>
    </xf>
    <xf numFmtId="43" fontId="7" fillId="0" borderId="17" xfId="2" applyFont="1" applyBorder="1"/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5" fillId="0" borderId="35" xfId="0" applyFont="1" applyBorder="1"/>
    <xf numFmtId="0" fontId="0" fillId="0" borderId="0" xfId="0" applyBorder="1" applyAlignment="1"/>
    <xf numFmtId="43" fontId="7" fillId="0" borderId="52" xfId="2" applyFont="1" applyBorder="1" applyAlignment="1">
      <alignment horizontal="center"/>
    </xf>
    <xf numFmtId="43" fontId="7" fillId="0" borderId="37" xfId="2" applyFont="1" applyBorder="1" applyAlignment="1">
      <alignment horizontal="center"/>
    </xf>
    <xf numFmtId="0" fontId="15" fillId="0" borderId="0" xfId="0" applyFont="1"/>
    <xf numFmtId="43" fontId="5" fillId="0" borderId="33" xfId="2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43" fontId="7" fillId="0" borderId="46" xfId="2" applyFont="1" applyBorder="1"/>
    <xf numFmtId="0" fontId="5" fillId="0" borderId="41" xfId="0" applyFont="1" applyBorder="1" applyAlignment="1">
      <alignment horizontal="center"/>
    </xf>
    <xf numFmtId="21" fontId="15" fillId="0" borderId="0" xfId="0" applyNumberFormat="1" applyFont="1" applyBorder="1" applyAlignment="1">
      <alignment vertical="center" wrapText="1"/>
    </xf>
    <xf numFmtId="43" fontId="15" fillId="0" borderId="45" xfId="2" applyFont="1" applyBorder="1" applyAlignment="1">
      <alignment vertical="center" wrapText="1"/>
    </xf>
    <xf numFmtId="43" fontId="15" fillId="0" borderId="33" xfId="2" applyFont="1" applyBorder="1" applyAlignment="1">
      <alignment vertical="center" wrapText="1"/>
    </xf>
    <xf numFmtId="43" fontId="5" fillId="0" borderId="53" xfId="2" applyFont="1" applyBorder="1"/>
    <xf numFmtId="43" fontId="5" fillId="0" borderId="54" xfId="2" applyFont="1" applyBorder="1"/>
    <xf numFmtId="0" fontId="7" fillId="0" borderId="0" xfId="0" quotePrefix="1" applyFont="1" applyBorder="1" applyAlignment="1">
      <alignment horizontal="center"/>
    </xf>
    <xf numFmtId="43" fontId="7" fillId="0" borderId="40" xfId="2" applyFont="1" applyBorder="1"/>
    <xf numFmtId="43" fontId="5" fillId="0" borderId="55" xfId="2" applyFont="1" applyBorder="1"/>
    <xf numFmtId="43" fontId="5" fillId="0" borderId="34" xfId="2" applyFont="1" applyBorder="1"/>
    <xf numFmtId="0" fontId="2" fillId="0" borderId="0" xfId="0" applyFont="1" applyBorder="1" applyAlignment="1">
      <alignment horizontal="center"/>
    </xf>
    <xf numFmtId="43" fontId="5" fillId="0" borderId="0" xfId="2" applyFont="1" applyBorder="1"/>
    <xf numFmtId="43" fontId="5" fillId="0" borderId="0" xfId="2" applyFont="1"/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/>
    </xf>
    <xf numFmtId="0" fontId="5" fillId="0" borderId="41" xfId="0" quotePrefix="1" applyFont="1" applyBorder="1" applyAlignment="1">
      <alignment horizontal="center"/>
    </xf>
    <xf numFmtId="43" fontId="5" fillId="0" borderId="56" xfId="2" applyFont="1" applyFill="1" applyBorder="1"/>
    <xf numFmtId="43" fontId="5" fillId="0" borderId="57" xfId="2" applyFont="1" applyFill="1" applyBorder="1"/>
    <xf numFmtId="0" fontId="7" fillId="0" borderId="6" xfId="0" quotePrefix="1" applyFont="1" applyFill="1" applyBorder="1" applyAlignment="1">
      <alignment horizontal="center"/>
    </xf>
    <xf numFmtId="0" fontId="7" fillId="0" borderId="41" xfId="0" quotePrefix="1" applyFont="1" applyFill="1" applyBorder="1" applyAlignment="1">
      <alignment horizontal="center"/>
    </xf>
    <xf numFmtId="0" fontId="7" fillId="0" borderId="23" xfId="0" quotePrefix="1" applyFont="1" applyFill="1" applyBorder="1" applyAlignment="1">
      <alignment horizontal="center"/>
    </xf>
    <xf numFmtId="0" fontId="7" fillId="0" borderId="51" xfId="0" quotePrefix="1" applyFont="1" applyFill="1" applyBorder="1" applyAlignment="1">
      <alignment horizontal="center"/>
    </xf>
    <xf numFmtId="43" fontId="5" fillId="0" borderId="58" xfId="2" applyFont="1" applyFill="1" applyBorder="1"/>
  </cellXfs>
  <cellStyles count="3">
    <cellStyle name="Migliaia" xfId="2" builtinId="3"/>
    <cellStyle name="Migliaia [0]" xfId="1" builtinId="6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ventivo%202020+1%20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zza2020"/>
      <sheetName val="SITAZIONE A MAGGIO 2018"/>
      <sheetName val="variaz. 2019"/>
      <sheetName val="variaz.2020"/>
      <sheetName val="PREVENTIVO 2020"/>
      <sheetName val="NuovoQuadroriassuntivo"/>
      <sheetName val="NuovoRisultato amm"/>
      <sheetName val="Prev19Pubbl"/>
      <sheetName val="Foglio1"/>
      <sheetName val="Foglio2"/>
    </sheetNames>
    <sheetDataSet>
      <sheetData sheetId="0">
        <row r="5">
          <cell r="G5">
            <v>30000</v>
          </cell>
          <cell r="I5">
            <v>20000</v>
          </cell>
        </row>
        <row r="8">
          <cell r="G8">
            <v>278300</v>
          </cell>
          <cell r="I8">
            <v>285270</v>
          </cell>
        </row>
        <row r="9">
          <cell r="G9">
            <v>7500</v>
          </cell>
          <cell r="I9">
            <v>7500</v>
          </cell>
        </row>
        <row r="12">
          <cell r="G12">
            <v>1500</v>
          </cell>
          <cell r="I12">
            <v>1500</v>
          </cell>
        </row>
        <row r="13">
          <cell r="G13">
            <v>1000</v>
          </cell>
          <cell r="I13">
            <v>1000</v>
          </cell>
        </row>
        <row r="15">
          <cell r="G15">
            <v>200</v>
          </cell>
          <cell r="I15">
            <v>200</v>
          </cell>
        </row>
        <row r="16">
          <cell r="G16">
            <v>1500</v>
          </cell>
          <cell r="I16">
            <v>1500</v>
          </cell>
        </row>
        <row r="17">
          <cell r="G17">
            <v>1000</v>
          </cell>
          <cell r="I17">
            <v>1000</v>
          </cell>
        </row>
        <row r="22">
          <cell r="G22">
            <v>45000</v>
          </cell>
          <cell r="I22">
            <v>45200</v>
          </cell>
        </row>
        <row r="23">
          <cell r="G23">
            <v>12000</v>
          </cell>
          <cell r="I23">
            <v>12000</v>
          </cell>
        </row>
        <row r="24">
          <cell r="G24">
            <v>8000</v>
          </cell>
          <cell r="I24">
            <v>13500</v>
          </cell>
        </row>
        <row r="25">
          <cell r="G25">
            <v>5000</v>
          </cell>
          <cell r="I25">
            <v>0</v>
          </cell>
        </row>
        <row r="26">
          <cell r="G26">
            <v>100</v>
          </cell>
          <cell r="I26">
            <v>100</v>
          </cell>
        </row>
        <row r="27">
          <cell r="G27">
            <v>0</v>
          </cell>
        </row>
        <row r="28">
          <cell r="G28">
            <v>15000</v>
          </cell>
          <cell r="I28">
            <v>13000</v>
          </cell>
        </row>
        <row r="29">
          <cell r="G29">
            <v>10000</v>
          </cell>
          <cell r="I29">
            <v>7000</v>
          </cell>
        </row>
        <row r="30">
          <cell r="G30">
            <v>15000</v>
          </cell>
          <cell r="I30">
            <v>15000</v>
          </cell>
        </row>
        <row r="31">
          <cell r="G31">
            <v>55000</v>
          </cell>
          <cell r="I31">
            <v>48300</v>
          </cell>
        </row>
        <row r="32">
          <cell r="I32">
            <v>28500</v>
          </cell>
        </row>
        <row r="33">
          <cell r="G33">
            <v>14500</v>
          </cell>
          <cell r="I33">
            <v>9000</v>
          </cell>
        </row>
        <row r="34">
          <cell r="I34">
            <v>0</v>
          </cell>
        </row>
        <row r="35">
          <cell r="G35">
            <v>8000</v>
          </cell>
          <cell r="I35">
            <v>8000</v>
          </cell>
        </row>
        <row r="36">
          <cell r="G36">
            <v>4500</v>
          </cell>
          <cell r="I36">
            <v>4500</v>
          </cell>
        </row>
        <row r="37">
          <cell r="G37">
            <v>11000</v>
          </cell>
          <cell r="I37">
            <v>11000</v>
          </cell>
        </row>
        <row r="38">
          <cell r="G38">
            <v>1500</v>
          </cell>
          <cell r="I38">
            <v>1500</v>
          </cell>
        </row>
        <row r="39">
          <cell r="G39">
            <v>3400</v>
          </cell>
          <cell r="I39">
            <v>3400</v>
          </cell>
        </row>
        <row r="40">
          <cell r="G40">
            <v>2000</v>
          </cell>
          <cell r="I40">
            <v>2000</v>
          </cell>
        </row>
        <row r="41">
          <cell r="G41">
            <v>5000</v>
          </cell>
          <cell r="I41">
            <v>5000</v>
          </cell>
        </row>
        <row r="42">
          <cell r="G42">
            <v>1000</v>
          </cell>
          <cell r="I42">
            <v>1000</v>
          </cell>
        </row>
        <row r="43">
          <cell r="G43">
            <v>9000</v>
          </cell>
          <cell r="I43">
            <v>9000</v>
          </cell>
        </row>
        <row r="44">
          <cell r="G44">
            <v>17800</v>
          </cell>
          <cell r="I44">
            <v>13500</v>
          </cell>
        </row>
        <row r="45">
          <cell r="G45">
            <v>8000</v>
          </cell>
          <cell r="I45">
            <v>8000</v>
          </cell>
        </row>
        <row r="46">
          <cell r="G46">
            <v>7000</v>
          </cell>
          <cell r="I46">
            <v>7000</v>
          </cell>
        </row>
        <row r="47">
          <cell r="G47">
            <v>500</v>
          </cell>
          <cell r="I47">
            <v>500</v>
          </cell>
        </row>
        <row r="48">
          <cell r="G48">
            <v>500</v>
          </cell>
          <cell r="I48">
            <v>500</v>
          </cell>
        </row>
        <row r="49">
          <cell r="G49">
            <v>2000</v>
          </cell>
          <cell r="I49">
            <v>2000</v>
          </cell>
        </row>
        <row r="50">
          <cell r="G50">
            <v>500</v>
          </cell>
          <cell r="I50">
            <v>500</v>
          </cell>
        </row>
        <row r="51">
          <cell r="G51">
            <v>9000</v>
          </cell>
          <cell r="I51">
            <v>10000</v>
          </cell>
        </row>
        <row r="52">
          <cell r="G52">
            <v>0</v>
          </cell>
        </row>
        <row r="53">
          <cell r="G53">
            <v>5000</v>
          </cell>
          <cell r="I53">
            <v>5000</v>
          </cell>
        </row>
        <row r="54">
          <cell r="G54">
            <v>10000</v>
          </cell>
          <cell r="I54">
            <v>10070</v>
          </cell>
        </row>
        <row r="55">
          <cell r="G55">
            <v>0</v>
          </cell>
          <cell r="I55">
            <v>0</v>
          </cell>
        </row>
        <row r="56">
          <cell r="G56">
            <v>4295</v>
          </cell>
          <cell r="I56">
            <v>500</v>
          </cell>
        </row>
        <row r="57">
          <cell r="G57">
            <v>3700</v>
          </cell>
          <cell r="I57">
            <v>5500</v>
          </cell>
        </row>
        <row r="58">
          <cell r="G58">
            <v>13500</v>
          </cell>
          <cell r="I58">
            <v>13500</v>
          </cell>
        </row>
        <row r="61">
          <cell r="G61">
            <v>2205</v>
          </cell>
          <cell r="I61">
            <v>4400</v>
          </cell>
        </row>
        <row r="62">
          <cell r="G62">
            <v>12000</v>
          </cell>
        </row>
      </sheetData>
      <sheetData sheetId="1"/>
      <sheetData sheetId="2"/>
      <sheetData sheetId="3"/>
      <sheetData sheetId="4">
        <row r="5">
          <cell r="D5">
            <v>30000</v>
          </cell>
          <cell r="F5">
            <v>20000</v>
          </cell>
        </row>
        <row r="13">
          <cell r="D13">
            <v>285800</v>
          </cell>
          <cell r="F13">
            <v>292770</v>
          </cell>
        </row>
        <row r="22">
          <cell r="D22">
            <v>2500</v>
          </cell>
          <cell r="F22">
            <v>2500</v>
          </cell>
        </row>
        <row r="25">
          <cell r="D25">
            <v>200</v>
          </cell>
          <cell r="F25">
            <v>200</v>
          </cell>
        </row>
        <row r="29">
          <cell r="D29">
            <v>2500</v>
          </cell>
          <cell r="F29">
            <v>2500</v>
          </cell>
        </row>
        <row r="39">
          <cell r="D39">
            <v>178000</v>
          </cell>
          <cell r="F39">
            <v>178000</v>
          </cell>
        </row>
        <row r="59">
          <cell r="D59">
            <v>110100</v>
          </cell>
          <cell r="F59">
            <v>105800</v>
          </cell>
        </row>
        <row r="64">
          <cell r="D64">
            <v>69500</v>
          </cell>
          <cell r="F64">
            <v>85800</v>
          </cell>
        </row>
        <row r="66">
          <cell r="F66">
            <v>0</v>
          </cell>
        </row>
        <row r="67">
          <cell r="F67">
            <v>8000</v>
          </cell>
        </row>
        <row r="68">
          <cell r="F68">
            <v>4500</v>
          </cell>
        </row>
        <row r="69">
          <cell r="F69">
            <v>11000</v>
          </cell>
        </row>
        <row r="70">
          <cell r="F70">
            <v>1500</v>
          </cell>
        </row>
        <row r="71">
          <cell r="F71">
            <v>3400</v>
          </cell>
        </row>
        <row r="72">
          <cell r="F72">
            <v>2000</v>
          </cell>
        </row>
        <row r="73">
          <cell r="F73">
            <v>5000</v>
          </cell>
        </row>
        <row r="74">
          <cell r="F74">
            <v>1000</v>
          </cell>
        </row>
        <row r="75">
          <cell r="F75">
            <v>9000</v>
          </cell>
        </row>
        <row r="76">
          <cell r="D76">
            <v>45400</v>
          </cell>
          <cell r="F76">
            <v>45400</v>
          </cell>
        </row>
        <row r="78">
          <cell r="F78">
            <v>13500</v>
          </cell>
        </row>
        <row r="79">
          <cell r="F79">
            <v>8000</v>
          </cell>
        </row>
        <row r="80">
          <cell r="F80">
            <v>7000</v>
          </cell>
        </row>
        <row r="81">
          <cell r="F81">
            <v>500</v>
          </cell>
        </row>
        <row r="82">
          <cell r="F82">
            <v>500</v>
          </cell>
        </row>
        <row r="83">
          <cell r="F83">
            <v>2000</v>
          </cell>
        </row>
        <row r="84">
          <cell r="D84">
            <v>35800</v>
          </cell>
          <cell r="F84">
            <v>31500</v>
          </cell>
        </row>
        <row r="91">
          <cell r="D91">
            <v>24500</v>
          </cell>
          <cell r="F91">
            <v>25570</v>
          </cell>
        </row>
        <row r="95">
          <cell r="D95">
            <v>4295</v>
          </cell>
          <cell r="F95">
            <v>500</v>
          </cell>
        </row>
        <row r="98">
          <cell r="D98">
            <v>3700</v>
          </cell>
          <cell r="F98">
            <v>5500</v>
          </cell>
        </row>
        <row r="101">
          <cell r="D101">
            <v>13500</v>
          </cell>
          <cell r="F101">
            <v>13500</v>
          </cell>
        </row>
        <row r="107">
          <cell r="F107">
            <v>4400</v>
          </cell>
        </row>
        <row r="108">
          <cell r="D108">
            <v>2205</v>
          </cell>
        </row>
        <row r="111">
          <cell r="D111">
            <v>12000</v>
          </cell>
          <cell r="F111">
            <v>0</v>
          </cell>
        </row>
        <row r="122">
          <cell r="D122">
            <v>178000</v>
          </cell>
          <cell r="F122">
            <v>178000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opLeftCell="A61" workbookViewId="0">
      <selection activeCell="A114" sqref="A114:XFD114"/>
    </sheetView>
  </sheetViews>
  <sheetFormatPr defaultRowHeight="15" x14ac:dyDescent="0.25"/>
  <cols>
    <col min="2" max="2" width="61.42578125" bestFit="1" customWidth="1"/>
    <col min="3" max="3" width="14.140625" customWidth="1"/>
    <col min="4" max="4" width="17.85546875" bestFit="1" customWidth="1"/>
    <col min="5" max="5" width="11" bestFit="1" customWidth="1"/>
    <col min="6" max="6" width="17" bestFit="1" customWidth="1"/>
  </cols>
  <sheetData>
    <row r="1" spans="1:6" x14ac:dyDescent="0.25">
      <c r="A1" s="1" t="s">
        <v>0</v>
      </c>
      <c r="C1" s="2" t="s">
        <v>1</v>
      </c>
      <c r="D1" s="3"/>
      <c r="E1" s="3"/>
      <c r="F1" s="3"/>
    </row>
    <row r="2" spans="1:6" ht="15.75" thickBot="1" x14ac:dyDescent="0.3">
      <c r="A2" t="s">
        <v>2</v>
      </c>
      <c r="B2" t="s">
        <v>3</v>
      </c>
      <c r="C2" s="4"/>
      <c r="D2" s="4"/>
      <c r="E2" s="3"/>
      <c r="F2" s="4"/>
    </row>
    <row r="3" spans="1:6" x14ac:dyDescent="0.25">
      <c r="A3" s="5" t="s">
        <v>4</v>
      </c>
      <c r="B3" s="6"/>
      <c r="C3" s="7" t="s">
        <v>5</v>
      </c>
      <c r="D3" s="8" t="s">
        <v>6</v>
      </c>
      <c r="E3" s="8" t="s">
        <v>7</v>
      </c>
      <c r="F3" s="8" t="s">
        <v>8</v>
      </c>
    </row>
    <row r="4" spans="1:6" ht="15.75" thickBot="1" x14ac:dyDescent="0.3">
      <c r="A4" s="9" t="s">
        <v>9</v>
      </c>
      <c r="B4" s="10" t="s">
        <v>10</v>
      </c>
      <c r="C4" s="11" t="s">
        <v>11</v>
      </c>
      <c r="D4" s="12">
        <v>2019</v>
      </c>
      <c r="E4" s="13"/>
      <c r="F4" s="14" t="s">
        <v>12</v>
      </c>
    </row>
    <row r="5" spans="1:6" ht="15.75" thickBot="1" x14ac:dyDescent="0.3">
      <c r="A5" s="15">
        <v>1.1574074074074073E-5</v>
      </c>
      <c r="B5" s="16" t="s">
        <v>13</v>
      </c>
      <c r="C5" s="17"/>
      <c r="D5" s="18">
        <f>[1]Bozza2020!G5</f>
        <v>30000</v>
      </c>
      <c r="E5" s="18">
        <f>F5-D5</f>
        <v>-10000</v>
      </c>
      <c r="F5" s="19">
        <f>[1]Bozza2020!I5</f>
        <v>20000</v>
      </c>
    </row>
    <row r="6" spans="1:6" x14ac:dyDescent="0.25">
      <c r="A6" s="20">
        <v>2.3148148148148147E-5</v>
      </c>
      <c r="B6" s="21" t="s">
        <v>14</v>
      </c>
      <c r="C6" s="22">
        <v>130000</v>
      </c>
      <c r="D6" s="23"/>
      <c r="E6" s="23"/>
      <c r="F6" s="24"/>
    </row>
    <row r="7" spans="1:6" x14ac:dyDescent="0.25">
      <c r="A7" s="25" t="s">
        <v>15</v>
      </c>
      <c r="B7" s="26" t="s">
        <v>16</v>
      </c>
      <c r="C7" s="27"/>
      <c r="D7" s="23"/>
      <c r="E7" s="23"/>
      <c r="F7" s="24"/>
    </row>
    <row r="8" spans="1:6" x14ac:dyDescent="0.25">
      <c r="A8" s="25" t="s">
        <v>17</v>
      </c>
      <c r="B8" s="28" t="s">
        <v>18</v>
      </c>
      <c r="C8" s="27"/>
      <c r="D8" s="23"/>
      <c r="E8" s="23"/>
      <c r="F8" s="24"/>
    </row>
    <row r="9" spans="1:6" ht="28.5" customHeight="1" x14ac:dyDescent="0.25">
      <c r="A9" s="25" t="s">
        <v>19</v>
      </c>
      <c r="B9" s="29" t="s">
        <v>20</v>
      </c>
      <c r="C9" s="27"/>
      <c r="D9" s="23"/>
      <c r="E9" s="23"/>
      <c r="F9" s="24"/>
    </row>
    <row r="10" spans="1:6" x14ac:dyDescent="0.25">
      <c r="A10" s="20">
        <v>4.2372685185185187E-2</v>
      </c>
      <c r="B10" s="21" t="s">
        <v>21</v>
      </c>
      <c r="C10" s="27"/>
      <c r="D10" s="23">
        <f>[1]Bozza2020!G8</f>
        <v>278300</v>
      </c>
      <c r="E10" s="23">
        <f>F10-D10</f>
        <v>6970</v>
      </c>
      <c r="F10" s="24">
        <f>[1]Bozza2020!I8</f>
        <v>285270</v>
      </c>
    </row>
    <row r="11" spans="1:6" x14ac:dyDescent="0.25">
      <c r="A11" s="20">
        <v>4.238425925925926E-2</v>
      </c>
      <c r="B11" s="21" t="s">
        <v>22</v>
      </c>
      <c r="C11" s="27"/>
      <c r="D11" s="23">
        <f>[1]Bozza2020!G9</f>
        <v>7500</v>
      </c>
      <c r="E11" s="23">
        <f>F11-D11</f>
        <v>0</v>
      </c>
      <c r="F11" s="24">
        <f>[1]Bozza2020!I9</f>
        <v>7500</v>
      </c>
    </row>
    <row r="12" spans="1:6" x14ac:dyDescent="0.25">
      <c r="A12" s="20">
        <v>4.2395833333333334E-2</v>
      </c>
      <c r="B12" s="21" t="s">
        <v>23</v>
      </c>
      <c r="C12" s="27"/>
      <c r="D12" s="23"/>
      <c r="E12" s="23">
        <f>F12-D12</f>
        <v>0</v>
      </c>
      <c r="F12" s="24">
        <f>[1]Bozza2020!G10</f>
        <v>0</v>
      </c>
    </row>
    <row r="13" spans="1:6" ht="29.25" customHeight="1" x14ac:dyDescent="0.25">
      <c r="A13" s="30"/>
      <c r="B13" s="31" t="s">
        <v>24</v>
      </c>
      <c r="C13" s="32"/>
      <c r="D13" s="33">
        <f>SUM(D10:D12)</f>
        <v>285800</v>
      </c>
      <c r="E13" s="33">
        <f>SUM(E10:E12)</f>
        <v>6970</v>
      </c>
      <c r="F13" s="34">
        <f>SUM(F10:F12)</f>
        <v>292770</v>
      </c>
    </row>
    <row r="14" spans="1:6" ht="30" x14ac:dyDescent="0.25">
      <c r="A14" s="25" t="s">
        <v>25</v>
      </c>
      <c r="B14" s="29" t="s">
        <v>26</v>
      </c>
      <c r="C14" s="27"/>
      <c r="D14" s="23"/>
      <c r="E14" s="23"/>
      <c r="F14" s="24"/>
    </row>
    <row r="15" spans="1:6" x14ac:dyDescent="0.25">
      <c r="A15" s="20">
        <v>4.3067129629629629E-2</v>
      </c>
      <c r="B15" s="21" t="s">
        <v>27</v>
      </c>
      <c r="C15" s="27">
        <v>0</v>
      </c>
      <c r="D15" s="23">
        <f>[1]Bozza2020!E11</f>
        <v>0</v>
      </c>
      <c r="E15" s="23">
        <f>F15-D15</f>
        <v>0</v>
      </c>
      <c r="F15" s="24">
        <f>[1]Bozza2020!I6</f>
        <v>0</v>
      </c>
    </row>
    <row r="16" spans="1:6" x14ac:dyDescent="0.25">
      <c r="A16" s="35"/>
      <c r="B16" s="21"/>
      <c r="C16" s="27"/>
      <c r="D16" s="23"/>
      <c r="E16" s="23"/>
      <c r="F16" s="24"/>
    </row>
    <row r="17" spans="1:6" ht="24.75" customHeight="1" x14ac:dyDescent="0.25">
      <c r="A17" s="30"/>
      <c r="B17" s="31" t="s">
        <v>28</v>
      </c>
      <c r="C17" s="36">
        <f>C15+C16</f>
        <v>0</v>
      </c>
      <c r="D17" s="37">
        <f>D15+D16</f>
        <v>0</v>
      </c>
      <c r="E17" s="37">
        <f>E15+E16</f>
        <v>0</v>
      </c>
      <c r="F17" s="38">
        <f>F15+F16</f>
        <v>0</v>
      </c>
    </row>
    <row r="18" spans="1:6" x14ac:dyDescent="0.25">
      <c r="A18" s="30"/>
      <c r="B18" s="39"/>
      <c r="C18" s="40"/>
      <c r="D18" s="41"/>
      <c r="E18" s="41"/>
      <c r="F18" s="42"/>
    </row>
    <row r="19" spans="1:6" ht="27" customHeight="1" x14ac:dyDescent="0.25">
      <c r="A19" s="25" t="s">
        <v>29</v>
      </c>
      <c r="B19" s="29" t="s">
        <v>30</v>
      </c>
      <c r="C19" s="27"/>
      <c r="D19" s="23"/>
      <c r="E19" s="23"/>
      <c r="F19" s="24"/>
    </row>
    <row r="20" spans="1:6" x14ac:dyDescent="0.25">
      <c r="A20" s="20">
        <v>4.3761574074074078E-2</v>
      </c>
      <c r="B20" s="21" t="s">
        <v>31</v>
      </c>
      <c r="C20" s="27">
        <v>0</v>
      </c>
      <c r="D20" s="23">
        <f>[1]Bozza2020!G12</f>
        <v>1500</v>
      </c>
      <c r="E20" s="23">
        <f>F20-D20</f>
        <v>0</v>
      </c>
      <c r="F20" s="24">
        <f>[1]Bozza2020!I12</f>
        <v>1500</v>
      </c>
    </row>
    <row r="21" spans="1:6" x14ac:dyDescent="0.25">
      <c r="A21" s="20">
        <v>4.3773148148148144E-2</v>
      </c>
      <c r="B21" s="21" t="s">
        <v>32</v>
      </c>
      <c r="C21" s="27">
        <v>0</v>
      </c>
      <c r="D21" s="23">
        <f>[1]Bozza2020!G13</f>
        <v>1000</v>
      </c>
      <c r="E21" s="23">
        <f>F21-D21</f>
        <v>0</v>
      </c>
      <c r="F21" s="24">
        <f>[1]Bozza2020!I13</f>
        <v>1000</v>
      </c>
    </row>
    <row r="22" spans="1:6" ht="26.25" x14ac:dyDescent="0.25">
      <c r="A22" s="30"/>
      <c r="B22" s="31" t="s">
        <v>33</v>
      </c>
      <c r="C22" s="36">
        <f>C20+C21</f>
        <v>0</v>
      </c>
      <c r="D22" s="37">
        <f>D20+D21</f>
        <v>2500</v>
      </c>
      <c r="E22" s="37">
        <f>E20+E21</f>
        <v>0</v>
      </c>
      <c r="F22" s="38">
        <f>F20+F21</f>
        <v>2500</v>
      </c>
    </row>
    <row r="23" spans="1:6" x14ac:dyDescent="0.25">
      <c r="A23" s="25" t="s">
        <v>34</v>
      </c>
      <c r="B23" s="29" t="s">
        <v>35</v>
      </c>
      <c r="C23" s="27"/>
      <c r="D23" s="23"/>
      <c r="E23" s="23"/>
      <c r="F23" s="24"/>
    </row>
    <row r="24" spans="1:6" x14ac:dyDescent="0.25">
      <c r="A24" s="20">
        <v>4.7928240740740737E-2</v>
      </c>
      <c r="B24" s="21" t="s">
        <v>36</v>
      </c>
      <c r="C24" s="27">
        <v>0</v>
      </c>
      <c r="D24" s="23">
        <f>[1]Bozza2020!G15</f>
        <v>200</v>
      </c>
      <c r="E24" s="23">
        <f>F24-D24</f>
        <v>0</v>
      </c>
      <c r="F24" s="24">
        <f>[1]Bozza2020!I15</f>
        <v>200</v>
      </c>
    </row>
    <row r="25" spans="1:6" x14ac:dyDescent="0.25">
      <c r="A25" s="30"/>
      <c r="B25" s="31" t="s">
        <v>37</v>
      </c>
      <c r="C25" s="36">
        <f>C24</f>
        <v>0</v>
      </c>
      <c r="D25" s="37">
        <f>D24</f>
        <v>200</v>
      </c>
      <c r="E25" s="37">
        <f>E24</f>
        <v>0</v>
      </c>
      <c r="F25" s="38">
        <f>F24</f>
        <v>200</v>
      </c>
    </row>
    <row r="26" spans="1:6" x14ac:dyDescent="0.25">
      <c r="A26" s="25" t="s">
        <v>38</v>
      </c>
      <c r="B26" s="29" t="s">
        <v>39</v>
      </c>
      <c r="C26" s="27"/>
      <c r="D26" s="23"/>
      <c r="E26" s="23"/>
      <c r="F26" s="24"/>
    </row>
    <row r="27" spans="1:6" x14ac:dyDescent="0.25">
      <c r="A27" s="20">
        <v>4.8622685185185179E-2</v>
      </c>
      <c r="B27" s="21" t="s">
        <v>40</v>
      </c>
      <c r="C27" s="27"/>
      <c r="D27" s="23">
        <f>[1]Bozza2020!G16</f>
        <v>1500</v>
      </c>
      <c r="E27" s="23">
        <f>F27-D27</f>
        <v>0</v>
      </c>
      <c r="F27" s="24">
        <f>[1]Bozza2020!I16</f>
        <v>1500</v>
      </c>
    </row>
    <row r="28" spans="1:6" x14ac:dyDescent="0.25">
      <c r="A28" s="20">
        <v>4.8634259259259259E-2</v>
      </c>
      <c r="B28" s="21" t="s">
        <v>41</v>
      </c>
      <c r="C28" s="27">
        <v>0</v>
      </c>
      <c r="D28" s="23">
        <f>[1]Bozza2020!G17</f>
        <v>1000</v>
      </c>
      <c r="E28" s="23">
        <f>F28-D28</f>
        <v>0</v>
      </c>
      <c r="F28" s="24">
        <f>[1]Bozza2020!I17</f>
        <v>1000</v>
      </c>
    </row>
    <row r="29" spans="1:6" ht="31.5" customHeight="1" x14ac:dyDescent="0.25">
      <c r="A29" s="30"/>
      <c r="B29" s="31" t="s">
        <v>42</v>
      </c>
      <c r="C29" s="32">
        <f>SUM(C27:C28)</f>
        <v>0</v>
      </c>
      <c r="D29" s="33">
        <f>SUM(D27:D28)</f>
        <v>2500</v>
      </c>
      <c r="E29" s="33">
        <f>SUM(E27:E28)</f>
        <v>0</v>
      </c>
      <c r="F29" s="34">
        <f>SUM(F27:F28)</f>
        <v>2500</v>
      </c>
    </row>
    <row r="30" spans="1:6" ht="15.75" thickBot="1" x14ac:dyDescent="0.3">
      <c r="A30" s="30"/>
      <c r="B30" s="43" t="s">
        <v>43</v>
      </c>
      <c r="C30" s="44">
        <f>C29+C25+C22+C13</f>
        <v>0</v>
      </c>
      <c r="D30" s="45">
        <f>D29+D25+D22+D13</f>
        <v>291000</v>
      </c>
      <c r="E30" s="45">
        <f>E29+E25+E22+E13</f>
        <v>6970</v>
      </c>
      <c r="F30" s="46">
        <f>F29+F25+F22+F13</f>
        <v>297970</v>
      </c>
    </row>
    <row r="31" spans="1:6" x14ac:dyDescent="0.25">
      <c r="A31" s="25" t="s">
        <v>44</v>
      </c>
      <c r="B31" s="28" t="s">
        <v>45</v>
      </c>
      <c r="C31" s="47"/>
      <c r="D31" s="48"/>
      <c r="E31" s="48"/>
      <c r="F31" s="49"/>
    </row>
    <row r="32" spans="1:6" x14ac:dyDescent="0.25">
      <c r="A32" s="25" t="s">
        <v>46</v>
      </c>
      <c r="B32" s="28" t="s">
        <v>47</v>
      </c>
      <c r="C32" s="27"/>
      <c r="D32" s="23"/>
      <c r="E32" s="23"/>
      <c r="F32" s="24"/>
    </row>
    <row r="33" spans="1:6" x14ac:dyDescent="0.25">
      <c r="A33" s="25" t="s">
        <v>48</v>
      </c>
      <c r="B33" s="50" t="s">
        <v>49</v>
      </c>
      <c r="C33" s="27"/>
      <c r="D33" s="23"/>
      <c r="E33" s="23"/>
      <c r="F33" s="24"/>
    </row>
    <row r="34" spans="1:6" x14ac:dyDescent="0.25">
      <c r="A34" s="20">
        <v>0.12570601851851851</v>
      </c>
      <c r="B34" s="21" t="s">
        <v>50</v>
      </c>
      <c r="C34" s="27"/>
      <c r="D34" s="23">
        <v>50000</v>
      </c>
      <c r="E34" s="23">
        <f t="shared" ref="E34:E39" si="0">F34-D34</f>
        <v>0</v>
      </c>
      <c r="F34" s="24">
        <v>50000</v>
      </c>
    </row>
    <row r="35" spans="1:6" x14ac:dyDescent="0.25">
      <c r="A35" s="20">
        <v>0.1257175925925926</v>
      </c>
      <c r="B35" t="s">
        <v>51</v>
      </c>
      <c r="C35" s="27"/>
      <c r="D35" s="23">
        <v>20000</v>
      </c>
      <c r="E35" s="23">
        <f t="shared" si="0"/>
        <v>0</v>
      </c>
      <c r="F35" s="24">
        <v>20000</v>
      </c>
    </row>
    <row r="36" spans="1:6" x14ac:dyDescent="0.25">
      <c r="A36" s="20">
        <v>0.125729166666667</v>
      </c>
      <c r="B36" s="21" t="s">
        <v>52</v>
      </c>
      <c r="C36" s="27">
        <v>0</v>
      </c>
      <c r="D36" s="23">
        <v>5000</v>
      </c>
      <c r="E36" s="23">
        <f t="shared" si="0"/>
        <v>0</v>
      </c>
      <c r="F36" s="24">
        <v>5000</v>
      </c>
    </row>
    <row r="37" spans="1:6" x14ac:dyDescent="0.25">
      <c r="A37" s="20">
        <v>0.12574074074074101</v>
      </c>
      <c r="B37" s="21" t="s">
        <v>53</v>
      </c>
      <c r="C37" s="27">
        <v>0</v>
      </c>
      <c r="D37" s="23">
        <v>3000</v>
      </c>
      <c r="E37" s="23">
        <f t="shared" si="0"/>
        <v>0</v>
      </c>
      <c r="F37" s="24">
        <v>3000</v>
      </c>
    </row>
    <row r="38" spans="1:6" x14ac:dyDescent="0.25">
      <c r="A38" s="20">
        <v>0.125752314814815</v>
      </c>
      <c r="B38" s="21" t="s">
        <v>54</v>
      </c>
      <c r="C38" s="27">
        <v>0</v>
      </c>
      <c r="D38" s="23">
        <v>100000</v>
      </c>
      <c r="E38" s="23"/>
      <c r="F38" s="24">
        <v>100000</v>
      </c>
    </row>
    <row r="39" spans="1:6" ht="15.75" thickBot="1" x14ac:dyDescent="0.3">
      <c r="A39" s="30"/>
      <c r="B39" s="43" t="s">
        <v>55</v>
      </c>
      <c r="C39" s="51">
        <f>SUM(C34:C38)</f>
        <v>0</v>
      </c>
      <c r="D39" s="52">
        <f>SUM(D34:D38)</f>
        <v>178000</v>
      </c>
      <c r="E39" s="45">
        <f t="shared" si="0"/>
        <v>0</v>
      </c>
      <c r="F39" s="53">
        <f>SUM(F34:F38)</f>
        <v>178000</v>
      </c>
    </row>
    <row r="40" spans="1:6" ht="15.75" thickBot="1" x14ac:dyDescent="0.3">
      <c r="A40" s="54" t="s">
        <v>56</v>
      </c>
      <c r="B40" s="16" t="s">
        <v>57</v>
      </c>
      <c r="C40" s="17">
        <f>C30+C39</f>
        <v>0</v>
      </c>
      <c r="D40" s="18">
        <f>D30+D39+D5</f>
        <v>499000</v>
      </c>
      <c r="E40" s="55">
        <f>E30+E39+E5</f>
        <v>-3030</v>
      </c>
      <c r="F40" s="56">
        <f>F30+F39+F5</f>
        <v>495970</v>
      </c>
    </row>
    <row r="41" spans="1:6" x14ac:dyDescent="0.25">
      <c r="C41" s="57"/>
      <c r="D41" s="57"/>
      <c r="E41" s="57"/>
      <c r="F41" s="57"/>
    </row>
    <row r="42" spans="1:6" ht="15.75" thickBot="1" x14ac:dyDescent="0.3">
      <c r="B42" t="s">
        <v>58</v>
      </c>
      <c r="C42" s="57"/>
      <c r="D42" s="57"/>
      <c r="E42" s="57"/>
      <c r="F42" s="57"/>
    </row>
    <row r="43" spans="1:6" x14ac:dyDescent="0.25">
      <c r="A43" s="5"/>
      <c r="B43" s="6"/>
      <c r="C43" s="58" t="s">
        <v>59</v>
      </c>
      <c r="D43" s="58" t="s">
        <v>60</v>
      </c>
      <c r="E43" s="58" t="s">
        <v>7</v>
      </c>
      <c r="F43" s="58" t="s">
        <v>61</v>
      </c>
    </row>
    <row r="44" spans="1:6" ht="15.75" thickBot="1" x14ac:dyDescent="0.3">
      <c r="A44" s="59" t="s">
        <v>62</v>
      </c>
      <c r="B44" s="60" t="s">
        <v>63</v>
      </c>
      <c r="C44" s="61" t="s">
        <v>136</v>
      </c>
      <c r="D44" s="62" t="s">
        <v>137</v>
      </c>
      <c r="E44" s="63"/>
      <c r="F44" s="61" t="s">
        <v>138</v>
      </c>
    </row>
    <row r="45" spans="1:6" x14ac:dyDescent="0.25">
      <c r="A45" s="64"/>
      <c r="B45" s="65"/>
      <c r="C45" s="47"/>
      <c r="D45" s="48"/>
      <c r="E45" s="48"/>
      <c r="F45" s="49"/>
    </row>
    <row r="46" spans="1:6" x14ac:dyDescent="0.25">
      <c r="A46" s="20">
        <v>0.20834490740740741</v>
      </c>
      <c r="B46" s="21" t="s">
        <v>64</v>
      </c>
      <c r="C46" s="27"/>
      <c r="D46" s="23"/>
      <c r="E46" s="23"/>
      <c r="F46" s="24"/>
    </row>
    <row r="47" spans="1:6" x14ac:dyDescent="0.25">
      <c r="A47" s="25" t="s">
        <v>15</v>
      </c>
      <c r="B47" s="26" t="s">
        <v>16</v>
      </c>
      <c r="C47" s="27"/>
      <c r="D47" s="23"/>
      <c r="E47" s="23"/>
      <c r="F47" s="24"/>
    </row>
    <row r="48" spans="1:6" x14ac:dyDescent="0.25">
      <c r="A48" s="25" t="s">
        <v>17</v>
      </c>
      <c r="B48" s="28" t="s">
        <v>65</v>
      </c>
      <c r="C48" s="27"/>
      <c r="D48" s="23"/>
      <c r="E48" s="23"/>
      <c r="F48" s="24"/>
    </row>
    <row r="49" spans="1:6" x14ac:dyDescent="0.25">
      <c r="A49" s="25" t="s">
        <v>19</v>
      </c>
      <c r="B49" s="29" t="s">
        <v>66</v>
      </c>
      <c r="C49" s="27"/>
      <c r="D49" s="23"/>
      <c r="E49" s="23"/>
      <c r="F49" s="24"/>
    </row>
    <row r="50" spans="1:6" x14ac:dyDescent="0.25">
      <c r="A50" s="20">
        <v>4.2372685185185187E-2</v>
      </c>
      <c r="B50" s="21" t="s">
        <v>67</v>
      </c>
      <c r="C50" s="27">
        <v>0</v>
      </c>
      <c r="D50" s="23">
        <f>[1]Bozza2020!G22</f>
        <v>45000</v>
      </c>
      <c r="E50" s="23">
        <f t="shared" ref="E50:E58" si="1">F50-D50</f>
        <v>200</v>
      </c>
      <c r="F50" s="24">
        <f>[1]Bozza2020!I22</f>
        <v>45200</v>
      </c>
    </row>
    <row r="51" spans="1:6" x14ac:dyDescent="0.25">
      <c r="A51" s="20">
        <v>4.238425925925926E-2</v>
      </c>
      <c r="B51" s="21" t="s">
        <v>68</v>
      </c>
      <c r="C51" s="27">
        <v>0</v>
      </c>
      <c r="D51" s="23">
        <f>[1]Bozza2020!G23</f>
        <v>12000</v>
      </c>
      <c r="E51" s="23">
        <f t="shared" si="1"/>
        <v>0</v>
      </c>
      <c r="F51" s="24">
        <f>[1]Bozza2020!I23</f>
        <v>12000</v>
      </c>
    </row>
    <row r="52" spans="1:6" x14ac:dyDescent="0.25">
      <c r="A52" s="20">
        <v>4.2395833333333334E-2</v>
      </c>
      <c r="B52" s="21" t="s">
        <v>69</v>
      </c>
      <c r="C52" s="27">
        <v>0</v>
      </c>
      <c r="D52" s="23">
        <f>[1]Bozza2020!G24</f>
        <v>8000</v>
      </c>
      <c r="E52" s="23">
        <f t="shared" si="1"/>
        <v>5500</v>
      </c>
      <c r="F52" s="24">
        <f>[1]Bozza2020!I24</f>
        <v>13500</v>
      </c>
    </row>
    <row r="53" spans="1:6" ht="39" customHeight="1" x14ac:dyDescent="0.25">
      <c r="A53" s="20">
        <v>4.2407407407407401E-2</v>
      </c>
      <c r="B53" s="66" t="s">
        <v>70</v>
      </c>
      <c r="C53" s="27"/>
      <c r="D53" s="23">
        <f>[1]Bozza2020!G25</f>
        <v>5000</v>
      </c>
      <c r="E53" s="23">
        <f t="shared" si="1"/>
        <v>-5000</v>
      </c>
      <c r="F53" s="24">
        <f>[1]Bozza2020!I25</f>
        <v>0</v>
      </c>
    </row>
    <row r="54" spans="1:6" x14ac:dyDescent="0.25">
      <c r="A54" s="20">
        <v>4.2418981481481481E-2</v>
      </c>
      <c r="B54" s="21" t="s">
        <v>71</v>
      </c>
      <c r="C54" s="27"/>
      <c r="D54" s="23">
        <f>[1]Bozza2020!G26</f>
        <v>100</v>
      </c>
      <c r="E54" s="23">
        <f t="shared" si="1"/>
        <v>0</v>
      </c>
      <c r="F54" s="24">
        <f>[1]Bozza2020!I26</f>
        <v>100</v>
      </c>
    </row>
    <row r="55" spans="1:6" x14ac:dyDescent="0.25">
      <c r="A55" s="20">
        <v>4.2430555555555555E-2</v>
      </c>
      <c r="B55" s="21" t="s">
        <v>72</v>
      </c>
      <c r="C55" s="27"/>
      <c r="D55" s="23">
        <f>[1]Bozza2020!G27</f>
        <v>0</v>
      </c>
      <c r="E55" s="23">
        <f t="shared" si="1"/>
        <v>0</v>
      </c>
      <c r="F55" s="24">
        <f>[1]Bozza2020!I27</f>
        <v>0</v>
      </c>
    </row>
    <row r="56" spans="1:6" x14ac:dyDescent="0.25">
      <c r="A56" s="20">
        <v>4.2442129629629628E-2</v>
      </c>
      <c r="B56" s="21" t="s">
        <v>73</v>
      </c>
      <c r="C56" s="27"/>
      <c r="D56" s="23">
        <f>[1]Bozza2020!G28</f>
        <v>15000</v>
      </c>
      <c r="E56" s="23">
        <f t="shared" si="1"/>
        <v>-2000</v>
      </c>
      <c r="F56" s="24">
        <f>[1]Bozza2020!I28</f>
        <v>13000</v>
      </c>
    </row>
    <row r="57" spans="1:6" x14ac:dyDescent="0.25">
      <c r="A57" s="20">
        <v>4.2453703703703709E-2</v>
      </c>
      <c r="B57" s="21" t="s">
        <v>74</v>
      </c>
      <c r="C57" s="27"/>
      <c r="D57" s="23">
        <f>[1]Bozza2020!G29</f>
        <v>10000</v>
      </c>
      <c r="E57" s="23">
        <f>F57-D57</f>
        <v>-3000</v>
      </c>
      <c r="F57" s="24">
        <f>[1]Bozza2020!I29</f>
        <v>7000</v>
      </c>
    </row>
    <row r="58" spans="1:6" x14ac:dyDescent="0.25">
      <c r="A58" s="20">
        <v>4.2465277777777775E-2</v>
      </c>
      <c r="B58" s="21" t="s">
        <v>75</v>
      </c>
      <c r="C58" s="27"/>
      <c r="D58" s="23">
        <f>[1]Bozza2020!G30</f>
        <v>15000</v>
      </c>
      <c r="E58" s="23">
        <f t="shared" si="1"/>
        <v>0</v>
      </c>
      <c r="F58" s="24">
        <f>[1]Bozza2020!I30</f>
        <v>15000</v>
      </c>
    </row>
    <row r="59" spans="1:6" x14ac:dyDescent="0.25">
      <c r="A59" s="30"/>
      <c r="B59" s="67" t="s">
        <v>76</v>
      </c>
      <c r="C59" s="32">
        <f>SUM(C51:C54)</f>
        <v>0</v>
      </c>
      <c r="D59" s="33">
        <f>SUM(D50:D58)</f>
        <v>110100</v>
      </c>
      <c r="E59" s="33">
        <f>SUM(E50:E58)</f>
        <v>-4300</v>
      </c>
      <c r="F59" s="34">
        <f>SUM(F50:F58)</f>
        <v>105800</v>
      </c>
    </row>
    <row r="60" spans="1:6" ht="33" customHeight="1" x14ac:dyDescent="0.25">
      <c r="A60" s="68">
        <v>4.238425925925926E-2</v>
      </c>
      <c r="B60" s="29" t="s">
        <v>77</v>
      </c>
      <c r="C60" s="27"/>
      <c r="D60" s="23"/>
      <c r="E60" s="23"/>
      <c r="F60" s="24"/>
    </row>
    <row r="61" spans="1:6" x14ac:dyDescent="0.25">
      <c r="A61" s="20">
        <v>4.3067129629629629E-2</v>
      </c>
      <c r="B61" s="21" t="s">
        <v>78</v>
      </c>
      <c r="C61" s="27"/>
      <c r="D61" s="23">
        <f>[1]Bozza2020!G31</f>
        <v>55000</v>
      </c>
      <c r="E61" s="23">
        <f>F61-D61</f>
        <v>-6700</v>
      </c>
      <c r="F61" s="24">
        <f>[1]Bozza2020!I31</f>
        <v>48300</v>
      </c>
    </row>
    <row r="62" spans="1:6" x14ac:dyDescent="0.25">
      <c r="A62" s="20">
        <v>4.3078703703703702E-2</v>
      </c>
      <c r="B62" s="21" t="s">
        <v>79</v>
      </c>
      <c r="C62" s="27"/>
      <c r="D62" s="23">
        <f>[1]Bozza2020!G32</f>
        <v>0</v>
      </c>
      <c r="E62" s="23">
        <f>F62-D62</f>
        <v>28500</v>
      </c>
      <c r="F62" s="24">
        <f>[1]Bozza2020!I32</f>
        <v>28500</v>
      </c>
    </row>
    <row r="63" spans="1:6" x14ac:dyDescent="0.25">
      <c r="A63" s="20">
        <v>4.3090277777777776E-2</v>
      </c>
      <c r="B63" s="21" t="s">
        <v>80</v>
      </c>
      <c r="C63" s="27"/>
      <c r="D63" s="23">
        <f>[1]Bozza2020!G33</f>
        <v>14500</v>
      </c>
      <c r="E63" s="23">
        <f>F63-D63</f>
        <v>-5500</v>
      </c>
      <c r="F63" s="24">
        <f>[1]Bozza2020!I33</f>
        <v>9000</v>
      </c>
    </row>
    <row r="64" spans="1:6" x14ac:dyDescent="0.25">
      <c r="A64" s="30"/>
      <c r="B64" s="67" t="s">
        <v>81</v>
      </c>
      <c r="C64" s="32">
        <f>SUM(C61:C63)</f>
        <v>0</v>
      </c>
      <c r="D64" s="33">
        <f>SUM(D61:D63)</f>
        <v>69500</v>
      </c>
      <c r="E64" s="33">
        <f>SUM(E61:E63)</f>
        <v>16300</v>
      </c>
      <c r="F64" s="34">
        <f>SUM(F61:F63)</f>
        <v>85800</v>
      </c>
    </row>
    <row r="65" spans="1:6" x14ac:dyDescent="0.25">
      <c r="A65" s="68">
        <v>4.2395833333333334E-2</v>
      </c>
      <c r="B65" s="29" t="s">
        <v>82</v>
      </c>
      <c r="C65" s="27"/>
      <c r="D65" s="23"/>
      <c r="E65" s="23"/>
      <c r="F65" s="24"/>
    </row>
    <row r="66" spans="1:6" x14ac:dyDescent="0.25">
      <c r="A66" s="20">
        <v>4.3761574074074078E-2</v>
      </c>
      <c r="B66" s="21" t="s">
        <v>83</v>
      </c>
      <c r="C66" s="27"/>
      <c r="D66" s="23">
        <v>0</v>
      </c>
      <c r="E66" s="23">
        <f t="shared" ref="E66:E71" si="2">F66-D66</f>
        <v>0</v>
      </c>
      <c r="F66" s="24">
        <f>[1]Bozza2020!I34</f>
        <v>0</v>
      </c>
    </row>
    <row r="67" spans="1:6" x14ac:dyDescent="0.25">
      <c r="A67" s="20">
        <v>4.3784722222222218E-2</v>
      </c>
      <c r="B67" s="21" t="s">
        <v>84</v>
      </c>
      <c r="C67" s="27">
        <v>0</v>
      </c>
      <c r="D67" s="23">
        <f>[1]Bozza2020!G35</f>
        <v>8000</v>
      </c>
      <c r="E67" s="23">
        <f t="shared" si="2"/>
        <v>0</v>
      </c>
      <c r="F67" s="24">
        <f>[1]Bozza2020!I35</f>
        <v>8000</v>
      </c>
    </row>
    <row r="68" spans="1:6" x14ac:dyDescent="0.25">
      <c r="A68" s="20">
        <v>4.3796296296296298E-2</v>
      </c>
      <c r="B68" s="21" t="s">
        <v>85</v>
      </c>
      <c r="C68" s="27">
        <v>0</v>
      </c>
      <c r="D68" s="23">
        <f>[1]Bozza2020!G36</f>
        <v>4500</v>
      </c>
      <c r="E68" s="23">
        <f t="shared" si="2"/>
        <v>0</v>
      </c>
      <c r="F68" s="24">
        <f>[1]Bozza2020!I36</f>
        <v>4500</v>
      </c>
    </row>
    <row r="69" spans="1:6" x14ac:dyDescent="0.25">
      <c r="A69" s="20">
        <v>4.38078703703704E-2</v>
      </c>
      <c r="B69" s="21" t="s">
        <v>86</v>
      </c>
      <c r="C69" s="27">
        <v>0</v>
      </c>
      <c r="D69" s="23">
        <f>[1]Bozza2020!G37</f>
        <v>11000</v>
      </c>
      <c r="E69" s="23">
        <f t="shared" si="2"/>
        <v>0</v>
      </c>
      <c r="F69" s="24">
        <f>[1]Bozza2020!I37</f>
        <v>11000</v>
      </c>
    </row>
    <row r="70" spans="1:6" x14ac:dyDescent="0.25">
      <c r="A70" s="20">
        <v>4.3819444444444501E-2</v>
      </c>
      <c r="B70" s="21" t="s">
        <v>87</v>
      </c>
      <c r="C70" s="27">
        <v>0</v>
      </c>
      <c r="D70" s="23">
        <f>[1]Bozza2020!G38</f>
        <v>1500</v>
      </c>
      <c r="E70" s="23">
        <f t="shared" si="2"/>
        <v>0</v>
      </c>
      <c r="F70" s="24">
        <f>[1]Bozza2020!I38</f>
        <v>1500</v>
      </c>
    </row>
    <row r="71" spans="1:6" x14ac:dyDescent="0.25">
      <c r="A71" s="20">
        <v>4.3831018518518498E-2</v>
      </c>
      <c r="B71" s="21" t="s">
        <v>88</v>
      </c>
      <c r="C71" s="27">
        <v>0</v>
      </c>
      <c r="D71" s="23">
        <f>[1]Bozza2020!G39</f>
        <v>3400</v>
      </c>
      <c r="E71" s="23">
        <f t="shared" si="2"/>
        <v>0</v>
      </c>
      <c r="F71" s="24">
        <f>[1]Bozza2020!I39</f>
        <v>3400</v>
      </c>
    </row>
    <row r="72" spans="1:6" x14ac:dyDescent="0.25">
      <c r="A72" s="20">
        <v>4.3842592592592697E-2</v>
      </c>
      <c r="B72" s="21" t="s">
        <v>89</v>
      </c>
      <c r="C72" s="27">
        <v>0</v>
      </c>
      <c r="D72" s="23">
        <f>[1]Bozza2020!G40</f>
        <v>2000</v>
      </c>
      <c r="E72" s="23">
        <f>F72-D72</f>
        <v>0</v>
      </c>
      <c r="F72" s="24">
        <f>[1]Bozza2020!I40</f>
        <v>2000</v>
      </c>
    </row>
    <row r="73" spans="1:6" x14ac:dyDescent="0.25">
      <c r="A73" s="20">
        <v>4.3854166666666798E-2</v>
      </c>
      <c r="B73" s="21" t="s">
        <v>90</v>
      </c>
      <c r="C73" s="27">
        <v>0</v>
      </c>
      <c r="D73" s="23">
        <f>[1]Bozza2020!G41</f>
        <v>5000</v>
      </c>
      <c r="E73" s="23">
        <f>F73-D73</f>
        <v>0</v>
      </c>
      <c r="F73" s="24">
        <f>[1]Bozza2020!I41</f>
        <v>5000</v>
      </c>
    </row>
    <row r="74" spans="1:6" x14ac:dyDescent="0.25">
      <c r="A74" s="20">
        <v>4.3877314814815001E-2</v>
      </c>
      <c r="B74" s="21" t="s">
        <v>91</v>
      </c>
      <c r="C74" s="27">
        <v>0</v>
      </c>
      <c r="D74" s="23">
        <f>[1]Bozza2020!G42</f>
        <v>1000</v>
      </c>
      <c r="E74" s="23">
        <f>F74-D74</f>
        <v>0</v>
      </c>
      <c r="F74" s="24">
        <f>[1]Bozza2020!I42</f>
        <v>1000</v>
      </c>
    </row>
    <row r="75" spans="1:6" x14ac:dyDescent="0.25">
      <c r="A75" s="20">
        <v>4.3900462962963203E-2</v>
      </c>
      <c r="B75" s="21" t="s">
        <v>92</v>
      </c>
      <c r="C75" s="27"/>
      <c r="D75" s="23">
        <f>[1]Bozza2020!G43</f>
        <v>9000</v>
      </c>
      <c r="E75" s="23">
        <f>F75-D75</f>
        <v>0</v>
      </c>
      <c r="F75" s="24">
        <f>[1]Bozza2020!I43</f>
        <v>9000</v>
      </c>
    </row>
    <row r="76" spans="1:6" ht="26.25" x14ac:dyDescent="0.25">
      <c r="A76" s="30" t="s">
        <v>93</v>
      </c>
      <c r="B76" s="31" t="s">
        <v>94</v>
      </c>
      <c r="C76" s="32">
        <f>SUM(C66:C75)</f>
        <v>0</v>
      </c>
      <c r="D76" s="33">
        <f>SUM(D66:D75)</f>
        <v>45400</v>
      </c>
      <c r="E76" s="33">
        <f>SUM(E66:E75)</f>
        <v>0</v>
      </c>
      <c r="F76" s="34">
        <f>SUM(F66:F75)</f>
        <v>45400</v>
      </c>
    </row>
    <row r="77" spans="1:6" x14ac:dyDescent="0.25">
      <c r="A77" s="68">
        <v>4.2407407407407401E-2</v>
      </c>
      <c r="B77" s="21" t="s">
        <v>95</v>
      </c>
      <c r="C77" s="27"/>
      <c r="D77" s="23"/>
      <c r="E77" s="23"/>
      <c r="F77" s="24"/>
    </row>
    <row r="78" spans="1:6" x14ac:dyDescent="0.25">
      <c r="A78" s="20">
        <v>4.445601851851852E-2</v>
      </c>
      <c r="B78" s="21" t="s">
        <v>96</v>
      </c>
      <c r="C78" s="27"/>
      <c r="D78" s="23">
        <f>[1]Bozza2020!G44</f>
        <v>17800</v>
      </c>
      <c r="E78" s="23">
        <f t="shared" ref="E78:E83" si="3">F78-D78</f>
        <v>-4300</v>
      </c>
      <c r="F78" s="24">
        <f>[1]Bozza2020!I44</f>
        <v>13500</v>
      </c>
    </row>
    <row r="79" spans="1:6" x14ac:dyDescent="0.25">
      <c r="A79" s="20">
        <v>4.4467592592592593E-2</v>
      </c>
      <c r="B79" s="21" t="s">
        <v>97</v>
      </c>
      <c r="C79" s="27"/>
      <c r="D79" s="23">
        <f>[1]Bozza2020!G45</f>
        <v>8000</v>
      </c>
      <c r="E79" s="23">
        <f t="shared" si="3"/>
        <v>0</v>
      </c>
      <c r="F79" s="24">
        <f>[1]Bozza2020!I45</f>
        <v>8000</v>
      </c>
    </row>
    <row r="80" spans="1:6" x14ac:dyDescent="0.25">
      <c r="A80" s="20">
        <v>4.447916666666666E-2</v>
      </c>
      <c r="B80" s="21" t="s">
        <v>98</v>
      </c>
      <c r="C80" s="27">
        <v>0</v>
      </c>
      <c r="D80" s="23">
        <f>[1]Bozza2020!G46</f>
        <v>7000</v>
      </c>
      <c r="E80" s="23">
        <f t="shared" si="3"/>
        <v>0</v>
      </c>
      <c r="F80" s="24">
        <f>[1]Bozza2020!I46</f>
        <v>7000</v>
      </c>
    </row>
    <row r="81" spans="1:6" x14ac:dyDescent="0.25">
      <c r="A81" s="20">
        <v>4.4490740740740699E-2</v>
      </c>
      <c r="B81" s="21" t="s">
        <v>99</v>
      </c>
      <c r="C81" s="27">
        <v>0</v>
      </c>
      <c r="D81" s="23">
        <f>[1]Bozza2020!G47</f>
        <v>500</v>
      </c>
      <c r="E81" s="23">
        <f t="shared" si="3"/>
        <v>0</v>
      </c>
      <c r="F81" s="24">
        <f>[1]Bozza2020!I47</f>
        <v>500</v>
      </c>
    </row>
    <row r="82" spans="1:6" x14ac:dyDescent="0.25">
      <c r="A82" s="20">
        <v>4.45023148148148E-2</v>
      </c>
      <c r="B82" s="21" t="s">
        <v>100</v>
      </c>
      <c r="C82" s="27">
        <v>0</v>
      </c>
      <c r="D82" s="23">
        <f>[1]Bozza2020!G48</f>
        <v>500</v>
      </c>
      <c r="E82" s="23">
        <f t="shared" si="3"/>
        <v>0</v>
      </c>
      <c r="F82" s="24">
        <f>[1]Bozza2020!I48</f>
        <v>500</v>
      </c>
    </row>
    <row r="83" spans="1:6" x14ac:dyDescent="0.25">
      <c r="A83" s="20">
        <v>4.4513888888888901E-2</v>
      </c>
      <c r="B83" s="21" t="s">
        <v>101</v>
      </c>
      <c r="C83" s="27"/>
      <c r="D83" s="23">
        <f>[1]Bozza2020!G49</f>
        <v>2000</v>
      </c>
      <c r="E83" s="23">
        <f t="shared" si="3"/>
        <v>0</v>
      </c>
      <c r="F83" s="24">
        <f>[1]Bozza2020!I49</f>
        <v>2000</v>
      </c>
    </row>
    <row r="84" spans="1:6" x14ac:dyDescent="0.25">
      <c r="A84" s="30"/>
      <c r="B84" s="67" t="s">
        <v>102</v>
      </c>
      <c r="C84" s="32">
        <f>SUM(C78:C83)</f>
        <v>0</v>
      </c>
      <c r="D84" s="33">
        <f>SUM(D78:D83)</f>
        <v>35800</v>
      </c>
      <c r="E84" s="33">
        <f>SUM(E78:E83)</f>
        <v>-4300</v>
      </c>
      <c r="F84" s="34">
        <f>SUM(F78:F83)</f>
        <v>31500</v>
      </c>
    </row>
    <row r="85" spans="1:6" x14ac:dyDescent="0.25">
      <c r="A85" s="68">
        <v>4.2418981481481481E-2</v>
      </c>
      <c r="B85" s="21" t="s">
        <v>103</v>
      </c>
      <c r="C85" s="27"/>
      <c r="D85" s="23"/>
      <c r="E85" s="23"/>
      <c r="F85" s="24"/>
    </row>
    <row r="86" spans="1:6" x14ac:dyDescent="0.25">
      <c r="A86" s="20">
        <v>4.5150462962962962E-2</v>
      </c>
      <c r="B86" s="69" t="s">
        <v>104</v>
      </c>
      <c r="C86" s="27"/>
      <c r="D86" s="23">
        <f>[1]Bozza2020!G50</f>
        <v>500</v>
      </c>
      <c r="E86" s="23">
        <f>F86-D86</f>
        <v>0</v>
      </c>
      <c r="F86" s="24">
        <f>[1]Bozza2020!I50</f>
        <v>500</v>
      </c>
    </row>
    <row r="87" spans="1:6" x14ac:dyDescent="0.25">
      <c r="A87" s="20">
        <v>4.5162037037037035E-2</v>
      </c>
      <c r="B87" s="69" t="s">
        <v>105</v>
      </c>
      <c r="C87" s="27">
        <v>0</v>
      </c>
      <c r="D87" s="23">
        <f>[1]Bozza2020!G51</f>
        <v>9000</v>
      </c>
      <c r="E87" s="23">
        <f>F87-D87</f>
        <v>1000</v>
      </c>
      <c r="F87" s="24">
        <f>[1]Bozza2020!I51</f>
        <v>10000</v>
      </c>
    </row>
    <row r="88" spans="1:6" x14ac:dyDescent="0.25">
      <c r="A88" s="20">
        <v>4.5173611111111102E-2</v>
      </c>
      <c r="B88" s="21" t="s">
        <v>106</v>
      </c>
      <c r="C88" s="27"/>
      <c r="D88" s="23">
        <f>[1]Bozza2020!G52</f>
        <v>0</v>
      </c>
      <c r="E88" s="23">
        <f>F88-D88</f>
        <v>0</v>
      </c>
      <c r="F88" s="24">
        <f>[1]Bozza2020!I52</f>
        <v>0</v>
      </c>
    </row>
    <row r="89" spans="1:6" x14ac:dyDescent="0.25">
      <c r="A89" s="20">
        <v>4.5185185185185203E-2</v>
      </c>
      <c r="B89" s="69" t="s">
        <v>107</v>
      </c>
      <c r="C89" s="27">
        <v>0</v>
      </c>
      <c r="D89" s="23">
        <f>[1]Bozza2020!G53</f>
        <v>5000</v>
      </c>
      <c r="E89" s="23">
        <f>F89-D89</f>
        <v>0</v>
      </c>
      <c r="F89" s="24">
        <f>[1]Bozza2020!I53</f>
        <v>5000</v>
      </c>
    </row>
    <row r="90" spans="1:6" x14ac:dyDescent="0.25">
      <c r="A90" s="20">
        <v>4.5196759259259256E-2</v>
      </c>
      <c r="B90" s="69" t="s">
        <v>108</v>
      </c>
      <c r="C90" s="27">
        <v>0</v>
      </c>
      <c r="D90" s="23">
        <f>[1]Bozza2020!G54</f>
        <v>10000</v>
      </c>
      <c r="E90" s="23">
        <f>F90-D90</f>
        <v>70</v>
      </c>
      <c r="F90" s="24">
        <f>[1]Bozza2020!I54</f>
        <v>10070</v>
      </c>
    </row>
    <row r="91" spans="1:6" x14ac:dyDescent="0.25">
      <c r="A91" s="30"/>
      <c r="B91" s="67" t="s">
        <v>109</v>
      </c>
      <c r="C91" s="32">
        <f>SUM(C87:C90)</f>
        <v>0</v>
      </c>
      <c r="D91" s="33">
        <f>SUM(D86:D90)</f>
        <v>24500</v>
      </c>
      <c r="E91" s="33">
        <f>SUM(E86:E90)</f>
        <v>1070</v>
      </c>
      <c r="F91" s="34">
        <f>SUM(F86:F90)</f>
        <v>25570</v>
      </c>
    </row>
    <row r="92" spans="1:6" x14ac:dyDescent="0.25">
      <c r="A92" s="68">
        <v>4.2430555555555555E-2</v>
      </c>
      <c r="B92" s="21" t="s">
        <v>110</v>
      </c>
      <c r="C92" s="27"/>
      <c r="D92" s="23"/>
      <c r="E92" s="23"/>
      <c r="F92" s="24"/>
    </row>
    <row r="93" spans="1:6" x14ac:dyDescent="0.25">
      <c r="A93" s="20">
        <v>4.5844907407407404E-2</v>
      </c>
      <c r="B93" s="21" t="s">
        <v>111</v>
      </c>
      <c r="C93" s="27"/>
      <c r="D93" s="23">
        <f>[1]Bozza2020!G55</f>
        <v>0</v>
      </c>
      <c r="E93" s="23">
        <f>F93-D93</f>
        <v>0</v>
      </c>
      <c r="F93" s="24">
        <f>[1]Bozza2020!I55</f>
        <v>0</v>
      </c>
    </row>
    <row r="94" spans="1:6" x14ac:dyDescent="0.25">
      <c r="A94" s="20">
        <v>4.5856481481481477E-2</v>
      </c>
      <c r="B94" s="21" t="s">
        <v>112</v>
      </c>
      <c r="C94" s="27"/>
      <c r="D94" s="23">
        <f>[1]Bozza2020!G56</f>
        <v>4295</v>
      </c>
      <c r="E94" s="23">
        <f>F94-D94</f>
        <v>-3795</v>
      </c>
      <c r="F94" s="24">
        <f>[1]Bozza2020!I56</f>
        <v>500</v>
      </c>
    </row>
    <row r="95" spans="1:6" x14ac:dyDescent="0.25">
      <c r="A95" s="30"/>
      <c r="B95" s="67" t="s">
        <v>113</v>
      </c>
      <c r="C95" s="32">
        <f>SUM(C92:C94)</f>
        <v>0</v>
      </c>
      <c r="D95" s="33">
        <f>SUM(D92:D94)</f>
        <v>4295</v>
      </c>
      <c r="E95" s="33">
        <f>SUM(E92:E94)</f>
        <v>-3795</v>
      </c>
      <c r="F95" s="34">
        <f>SUM(F92:F94)</f>
        <v>500</v>
      </c>
    </row>
    <row r="96" spans="1:6" x14ac:dyDescent="0.25">
      <c r="A96" s="68">
        <v>4.2442129629629628E-2</v>
      </c>
      <c r="B96" s="21" t="s">
        <v>114</v>
      </c>
      <c r="C96" s="27"/>
      <c r="D96" s="23"/>
      <c r="E96" s="23"/>
      <c r="F96" s="24"/>
    </row>
    <row r="97" spans="1:6" x14ac:dyDescent="0.25">
      <c r="A97" s="20">
        <v>4.6539351851851853E-2</v>
      </c>
      <c r="B97" s="70" t="s">
        <v>115</v>
      </c>
      <c r="C97" s="27"/>
      <c r="D97" s="23">
        <f>[1]Bozza2020!G57</f>
        <v>3700</v>
      </c>
      <c r="E97" s="23">
        <f>F97-D97</f>
        <v>1800</v>
      </c>
      <c r="F97" s="24">
        <f>[1]Bozza2020!I57</f>
        <v>5500</v>
      </c>
    </row>
    <row r="98" spans="1:6" x14ac:dyDescent="0.25">
      <c r="A98" s="30"/>
      <c r="B98" s="67" t="s">
        <v>116</v>
      </c>
      <c r="C98" s="32">
        <f>SUM(C97:C97)</f>
        <v>0</v>
      </c>
      <c r="D98" s="33">
        <f>SUM(D97:D97)</f>
        <v>3700</v>
      </c>
      <c r="E98" s="33">
        <f>SUM(E97:E97)</f>
        <v>1800</v>
      </c>
      <c r="F98" s="34">
        <f>SUM(F97:F97)</f>
        <v>5500</v>
      </c>
    </row>
    <row r="99" spans="1:6" x14ac:dyDescent="0.25">
      <c r="A99" s="68">
        <v>4.2453703703703709E-2</v>
      </c>
      <c r="B99" s="70" t="s">
        <v>117</v>
      </c>
      <c r="C99" s="71"/>
      <c r="D99" s="72"/>
      <c r="E99" s="72"/>
      <c r="F99" s="73"/>
    </row>
    <row r="100" spans="1:6" x14ac:dyDescent="0.25">
      <c r="A100" s="20">
        <v>4.7233796296296295E-2</v>
      </c>
      <c r="B100" s="21" t="s">
        <v>118</v>
      </c>
      <c r="C100" s="27"/>
      <c r="D100" s="23">
        <f>[1]Bozza2020!G58</f>
        <v>13500</v>
      </c>
      <c r="E100" s="23">
        <f>F100-D100</f>
        <v>0</v>
      </c>
      <c r="F100" s="24">
        <f>[1]Bozza2020!I58</f>
        <v>13500</v>
      </c>
    </row>
    <row r="101" spans="1:6" x14ac:dyDescent="0.25">
      <c r="A101" s="30"/>
      <c r="B101" s="67" t="s">
        <v>119</v>
      </c>
      <c r="C101" s="32">
        <f>SUM(C100:C100)</f>
        <v>0</v>
      </c>
      <c r="D101" s="33">
        <f>SUM(D100:D100)</f>
        <v>13500</v>
      </c>
      <c r="E101" s="33">
        <f>SUM(E100:E100)</f>
        <v>0</v>
      </c>
      <c r="F101" s="34">
        <f>SUM(F100:F100)</f>
        <v>13500</v>
      </c>
    </row>
    <row r="102" spans="1:6" ht="30" x14ac:dyDescent="0.25">
      <c r="A102" s="68">
        <v>4.2465277777777775E-2</v>
      </c>
      <c r="B102" s="29" t="s">
        <v>120</v>
      </c>
      <c r="C102" s="27"/>
      <c r="D102" s="23"/>
      <c r="E102" s="23"/>
      <c r="F102" s="24"/>
    </row>
    <row r="103" spans="1:6" x14ac:dyDescent="0.25">
      <c r="A103" s="74">
        <v>4.7928240740740737E-2</v>
      </c>
      <c r="B103" s="21" t="s">
        <v>121</v>
      </c>
      <c r="C103" s="27"/>
      <c r="D103" s="23"/>
      <c r="E103" s="23"/>
      <c r="F103" s="24"/>
    </row>
    <row r="104" spans="1:6" x14ac:dyDescent="0.25">
      <c r="A104" s="74">
        <v>4.7939814814814817E-2</v>
      </c>
      <c r="B104" s="21" t="s">
        <v>122</v>
      </c>
      <c r="C104" s="27"/>
      <c r="D104" s="23"/>
      <c r="E104" s="23"/>
      <c r="F104" s="24"/>
    </row>
    <row r="105" spans="1:6" x14ac:dyDescent="0.25">
      <c r="A105" s="30"/>
      <c r="B105" s="67" t="s">
        <v>123</v>
      </c>
      <c r="C105" s="32">
        <f>SUM(C102:C104)</f>
        <v>0</v>
      </c>
      <c r="D105" s="33">
        <f>SUM(D102:D104)</f>
        <v>0</v>
      </c>
      <c r="E105" s="33">
        <f>SUM(E102:E104)</f>
        <v>0</v>
      </c>
      <c r="F105" s="34">
        <f>SUM(F102:F104)</f>
        <v>0</v>
      </c>
    </row>
    <row r="106" spans="1:6" x14ac:dyDescent="0.25">
      <c r="A106" s="68">
        <v>4.2476851851851849E-2</v>
      </c>
      <c r="B106" s="21" t="s">
        <v>124</v>
      </c>
      <c r="C106" s="27"/>
      <c r="D106" s="23"/>
      <c r="E106" s="23"/>
      <c r="F106" s="24"/>
    </row>
    <row r="107" spans="1:6" x14ac:dyDescent="0.25">
      <c r="A107" s="74">
        <v>4.8622685185185179E-2</v>
      </c>
      <c r="B107" s="21" t="s">
        <v>125</v>
      </c>
      <c r="C107" s="27"/>
      <c r="D107" s="23">
        <f>[1]Bozza2020!G61</f>
        <v>2205</v>
      </c>
      <c r="E107" s="23">
        <f>F107-D107</f>
        <v>2195</v>
      </c>
      <c r="F107" s="24">
        <f>[1]Bozza2020!I61</f>
        <v>4400</v>
      </c>
    </row>
    <row r="108" spans="1:6" x14ac:dyDescent="0.25">
      <c r="A108" s="30"/>
      <c r="B108" s="67" t="s">
        <v>126</v>
      </c>
      <c r="C108" s="32">
        <f>SUM(C105:C107)</f>
        <v>0</v>
      </c>
      <c r="D108" s="33">
        <f>SUM(D107:D107)</f>
        <v>2205</v>
      </c>
      <c r="E108" s="33">
        <f>SUM(E107:E107)</f>
        <v>2195</v>
      </c>
      <c r="F108" s="34">
        <f>SUM(F107:F107)</f>
        <v>4400</v>
      </c>
    </row>
    <row r="109" spans="1:6" x14ac:dyDescent="0.25">
      <c r="A109" s="68">
        <v>4.2500000000000003E-2</v>
      </c>
      <c r="B109" s="29" t="s">
        <v>127</v>
      </c>
      <c r="C109" s="27"/>
      <c r="D109" s="23"/>
      <c r="E109" s="23"/>
      <c r="F109" s="24"/>
    </row>
    <row r="110" spans="1:6" x14ac:dyDescent="0.25">
      <c r="A110" s="75">
        <v>5.0011574074074076E-2</v>
      </c>
      <c r="B110" s="21" t="s">
        <v>128</v>
      </c>
      <c r="C110" s="27"/>
      <c r="D110" s="23">
        <f>[1]Bozza2020!G62</f>
        <v>12000</v>
      </c>
      <c r="E110" s="23">
        <f>F110-D110</f>
        <v>-12000</v>
      </c>
      <c r="F110" s="24">
        <f>[1]Bozza2020!I62</f>
        <v>0</v>
      </c>
    </row>
    <row r="111" spans="1:6" x14ac:dyDescent="0.25">
      <c r="A111" s="30"/>
      <c r="B111" s="67" t="s">
        <v>129</v>
      </c>
      <c r="C111" s="32">
        <f>SUM(C108:C109)</f>
        <v>0</v>
      </c>
      <c r="D111" s="33">
        <f>SUM(D110:D110)</f>
        <v>12000</v>
      </c>
      <c r="E111" s="33">
        <f>SUM(E110:E110)</f>
        <v>-12000</v>
      </c>
      <c r="F111" s="34">
        <f>SUM(F110:F110)</f>
        <v>0</v>
      </c>
    </row>
    <row r="112" spans="1:6" ht="15.75" thickBot="1" x14ac:dyDescent="0.3">
      <c r="A112" s="30"/>
      <c r="B112" s="76" t="s">
        <v>130</v>
      </c>
      <c r="C112" s="44">
        <f>C59+C64+C76+C84+C91+C95+C98+C101+C105+C108+C111</f>
        <v>0</v>
      </c>
      <c r="D112" s="45">
        <f>D59+D64+D76+D84+D91+D95+D98+D101+D105+D108+D111</f>
        <v>321000</v>
      </c>
      <c r="E112" s="45">
        <f>E59+E64+E76+E84+E91+E95+E98+E101+E105+E108+E111</f>
        <v>-3030</v>
      </c>
      <c r="F112" s="46">
        <f>F59+F64+F76+F84+F91+F95+F98+F101+F105+F108+F111</f>
        <v>317970</v>
      </c>
    </row>
    <row r="113" spans="1:6" x14ac:dyDescent="0.25">
      <c r="A113" s="30"/>
      <c r="B113" s="21"/>
      <c r="C113" s="27"/>
      <c r="D113" s="23"/>
      <c r="E113" s="23"/>
      <c r="F113" s="24"/>
    </row>
    <row r="114" spans="1:6" x14ac:dyDescent="0.25">
      <c r="A114" s="25" t="s">
        <v>44</v>
      </c>
      <c r="B114" s="28" t="s">
        <v>131</v>
      </c>
      <c r="C114" s="27"/>
      <c r="D114" s="23"/>
      <c r="E114" s="23"/>
      <c r="F114" s="24"/>
    </row>
    <row r="115" spans="1:6" x14ac:dyDescent="0.25">
      <c r="A115" s="25" t="s">
        <v>46</v>
      </c>
      <c r="B115" s="28" t="s">
        <v>47</v>
      </c>
      <c r="C115" s="27"/>
      <c r="D115" s="23"/>
      <c r="E115" s="23"/>
      <c r="F115" s="24"/>
    </row>
    <row r="116" spans="1:6" x14ac:dyDescent="0.25">
      <c r="A116" s="25" t="s">
        <v>48</v>
      </c>
      <c r="B116" s="50" t="s">
        <v>132</v>
      </c>
      <c r="C116" s="27"/>
      <c r="D116" s="23"/>
      <c r="E116" s="23"/>
      <c r="F116" s="24"/>
    </row>
    <row r="117" spans="1:6" x14ac:dyDescent="0.25">
      <c r="A117" s="20">
        <v>0.12570601851851851</v>
      </c>
      <c r="B117" s="21" t="s">
        <v>50</v>
      </c>
      <c r="C117" s="27"/>
      <c r="D117" s="23">
        <v>50000</v>
      </c>
      <c r="E117" s="23">
        <f t="shared" ref="E117:E122" si="4">F117-D117</f>
        <v>0</v>
      </c>
      <c r="F117" s="24">
        <v>50000</v>
      </c>
    </row>
    <row r="118" spans="1:6" x14ac:dyDescent="0.25">
      <c r="A118" s="20">
        <v>0.1257175925925926</v>
      </c>
      <c r="B118" s="21" t="s">
        <v>51</v>
      </c>
      <c r="C118" s="27"/>
      <c r="D118" s="23">
        <v>20000</v>
      </c>
      <c r="E118" s="23">
        <f t="shared" si="4"/>
        <v>0</v>
      </c>
      <c r="F118" s="24">
        <v>20000</v>
      </c>
    </row>
    <row r="119" spans="1:6" x14ac:dyDescent="0.25">
      <c r="A119" s="20">
        <v>0.125729166666667</v>
      </c>
      <c r="B119" s="21" t="s">
        <v>52</v>
      </c>
      <c r="C119" s="27">
        <v>0</v>
      </c>
      <c r="D119" s="23">
        <v>5000</v>
      </c>
      <c r="E119" s="23">
        <f t="shared" si="4"/>
        <v>0</v>
      </c>
      <c r="F119" s="24">
        <v>5000</v>
      </c>
    </row>
    <row r="120" spans="1:6" x14ac:dyDescent="0.25">
      <c r="A120" s="20">
        <v>0.12574074074074101</v>
      </c>
      <c r="B120" s="21" t="s">
        <v>53</v>
      </c>
      <c r="C120" s="27">
        <v>0</v>
      </c>
      <c r="D120" s="23">
        <v>3000</v>
      </c>
      <c r="E120" s="23">
        <f t="shared" si="4"/>
        <v>0</v>
      </c>
      <c r="F120" s="24">
        <v>3000</v>
      </c>
    </row>
    <row r="121" spans="1:6" x14ac:dyDescent="0.25">
      <c r="A121" s="20">
        <v>0.125752314814815</v>
      </c>
      <c r="B121" s="21" t="s">
        <v>133</v>
      </c>
      <c r="C121" s="27">
        <v>0</v>
      </c>
      <c r="D121" s="23">
        <v>100000</v>
      </c>
      <c r="E121" s="23"/>
      <c r="F121" s="24">
        <v>100000</v>
      </c>
    </row>
    <row r="122" spans="1:6" ht="15.75" thickBot="1" x14ac:dyDescent="0.3">
      <c r="A122" s="30"/>
      <c r="B122" s="43" t="s">
        <v>55</v>
      </c>
      <c r="C122" s="51">
        <f>SUM(C117:C121)</f>
        <v>0</v>
      </c>
      <c r="D122" s="52">
        <f>SUM(D117:D121)</f>
        <v>178000</v>
      </c>
      <c r="E122" s="45">
        <f t="shared" si="4"/>
        <v>0</v>
      </c>
      <c r="F122" s="53">
        <f>SUM(F117:F121)</f>
        <v>178000</v>
      </c>
    </row>
    <row r="123" spans="1:6" ht="15.75" thickBot="1" x14ac:dyDescent="0.3">
      <c r="A123" s="54" t="s">
        <v>56</v>
      </c>
      <c r="B123" s="16" t="s">
        <v>134</v>
      </c>
      <c r="C123" s="17">
        <f>C112+C122</f>
        <v>0</v>
      </c>
      <c r="D123" s="18">
        <f>D112+D122</f>
        <v>499000</v>
      </c>
      <c r="E123" s="18">
        <f>E112+E122</f>
        <v>-3030</v>
      </c>
      <c r="F123" s="56">
        <f>F112+F122</f>
        <v>495970</v>
      </c>
    </row>
    <row r="124" spans="1:6" x14ac:dyDescent="0.25">
      <c r="A124" s="30"/>
      <c r="B124" s="21"/>
      <c r="C124" s="23"/>
      <c r="D124" s="23"/>
      <c r="E124" s="23"/>
      <c r="F124" s="23">
        <f>F40-F123</f>
        <v>0</v>
      </c>
    </row>
    <row r="125" spans="1:6" x14ac:dyDescent="0.25">
      <c r="A125" s="77"/>
      <c r="B125" s="77"/>
      <c r="C125" s="72"/>
      <c r="D125" s="72"/>
      <c r="E125" s="72"/>
      <c r="F125" s="72"/>
    </row>
    <row r="126" spans="1:6" x14ac:dyDescent="0.25">
      <c r="A126" t="s">
        <v>135</v>
      </c>
      <c r="B126" s="21"/>
      <c r="C126" s="23"/>
      <c r="D126" s="23"/>
      <c r="E126" s="23"/>
      <c r="F126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73" workbookViewId="0">
      <selection activeCell="C93" sqref="C93"/>
    </sheetView>
  </sheetViews>
  <sheetFormatPr defaultRowHeight="15" x14ac:dyDescent="0.25"/>
  <cols>
    <col min="2" max="2" width="50.5703125" customWidth="1"/>
    <col min="3" max="3" width="43.7109375" customWidth="1"/>
    <col min="4" max="4" width="45.28515625" customWidth="1"/>
  </cols>
  <sheetData>
    <row r="1" spans="1:4" ht="16.5" thickBot="1" x14ac:dyDescent="0.3">
      <c r="A1" s="147" t="s">
        <v>208</v>
      </c>
      <c r="B1" s="147"/>
      <c r="C1" s="147"/>
      <c r="D1" s="147"/>
    </row>
    <row r="2" spans="1:4" x14ac:dyDescent="0.25">
      <c r="A2" s="148" t="s">
        <v>209</v>
      </c>
      <c r="B2" s="149" t="s">
        <v>210</v>
      </c>
      <c r="C2" s="150" t="s">
        <v>211</v>
      </c>
      <c r="D2" s="150" t="s">
        <v>212</v>
      </c>
    </row>
    <row r="3" spans="1:4" ht="15.75" thickBot="1" x14ac:dyDescent="0.3">
      <c r="A3" s="151"/>
      <c r="B3" s="152"/>
      <c r="C3" s="153"/>
      <c r="D3" s="153"/>
    </row>
    <row r="4" spans="1:4" x14ac:dyDescent="0.25">
      <c r="A4" s="154"/>
      <c r="B4" s="155"/>
      <c r="C4" s="156"/>
      <c r="D4" s="156"/>
    </row>
    <row r="5" spans="1:4" ht="78.75" x14ac:dyDescent="0.25">
      <c r="A5" s="157">
        <v>7.0601851851851847E-4</v>
      </c>
      <c r="B5" s="158" t="s">
        <v>213</v>
      </c>
      <c r="C5" s="159">
        <f>'[1]PREVENTIVO 2020'!F13</f>
        <v>292770</v>
      </c>
      <c r="D5" s="159">
        <f>'[1]PREVENTIVO 2020'!D13</f>
        <v>285800</v>
      </c>
    </row>
    <row r="6" spans="1:4" ht="112.5" x14ac:dyDescent="0.25">
      <c r="A6" s="160">
        <v>7.175925925925927E-4</v>
      </c>
      <c r="B6" s="158" t="s">
        <v>214</v>
      </c>
      <c r="C6" s="159"/>
      <c r="D6" s="159"/>
    </row>
    <row r="7" spans="1:4" ht="112.5" x14ac:dyDescent="0.25">
      <c r="A7" s="160">
        <v>7.291666666666667E-4</v>
      </c>
      <c r="B7" s="158" t="s">
        <v>215</v>
      </c>
      <c r="C7" s="159">
        <f>'[1]PREVENTIVO 2020'!F22</f>
        <v>2500</v>
      </c>
      <c r="D7" s="159">
        <f>'[1]PREVENTIVO 2020'!D22</f>
        <v>2500</v>
      </c>
    </row>
    <row r="8" spans="1:4" x14ac:dyDescent="0.25">
      <c r="A8" s="161">
        <v>7.407407407407407E-4</v>
      </c>
      <c r="B8" s="162" t="s">
        <v>216</v>
      </c>
      <c r="C8" s="159"/>
      <c r="D8" s="159"/>
    </row>
    <row r="9" spans="1:4" x14ac:dyDescent="0.25">
      <c r="A9" s="161">
        <v>7.5231481481481471E-4</v>
      </c>
      <c r="B9" s="162" t="s">
        <v>217</v>
      </c>
      <c r="C9" s="159"/>
      <c r="D9" s="159"/>
    </row>
    <row r="10" spans="1:4" x14ac:dyDescent="0.25">
      <c r="A10" s="161">
        <v>7.6388888888888893E-4</v>
      </c>
      <c r="B10" s="162" t="s">
        <v>218</v>
      </c>
      <c r="C10" s="159"/>
      <c r="D10" s="159"/>
    </row>
    <row r="11" spans="1:4" x14ac:dyDescent="0.25">
      <c r="A11" s="161">
        <v>7.7546296296296304E-4</v>
      </c>
      <c r="B11" s="162" t="s">
        <v>219</v>
      </c>
      <c r="C11" s="159"/>
      <c r="D11" s="159"/>
    </row>
    <row r="12" spans="1:4" ht="102" x14ac:dyDescent="0.25">
      <c r="A12" s="161">
        <v>7.8703703703703705E-4</v>
      </c>
      <c r="B12" s="163" t="s">
        <v>220</v>
      </c>
      <c r="C12" s="159"/>
      <c r="D12" s="159"/>
    </row>
    <row r="13" spans="1:4" ht="45.75" x14ac:dyDescent="0.25">
      <c r="A13" s="161">
        <v>7.9861111111111105E-4</v>
      </c>
      <c r="B13" s="163" t="s">
        <v>221</v>
      </c>
      <c r="C13" s="159">
        <f>'[1]PREVENTIVO 2020'!F25</f>
        <v>200</v>
      </c>
      <c r="D13" s="159">
        <f>'[1]PREVENTIVO 2020'!D25</f>
        <v>200</v>
      </c>
    </row>
    <row r="14" spans="1:4" ht="79.5" x14ac:dyDescent="0.25">
      <c r="A14" s="161">
        <v>8.1018518518518516E-4</v>
      </c>
      <c r="B14" s="163" t="s">
        <v>222</v>
      </c>
      <c r="C14" s="159">
        <f>'[1]PREVENTIVO 2020'!F29</f>
        <v>2500</v>
      </c>
      <c r="D14" s="159">
        <f>'[1]PREVENTIVO 2020'!D29</f>
        <v>2500</v>
      </c>
    </row>
    <row r="15" spans="1:4" ht="67.5" x14ac:dyDescent="0.25">
      <c r="A15" s="160">
        <v>8.2175925925925917E-4</v>
      </c>
      <c r="B15" s="164" t="s">
        <v>223</v>
      </c>
      <c r="C15" s="165"/>
      <c r="D15" s="165"/>
    </row>
    <row r="16" spans="1:4" ht="23.25" thickBot="1" x14ac:dyDescent="0.3">
      <c r="A16" s="160">
        <v>8.3333333333333339E-4</v>
      </c>
      <c r="B16" s="164" t="s">
        <v>224</v>
      </c>
      <c r="C16" s="166"/>
      <c r="D16" s="167"/>
    </row>
    <row r="17" spans="1:4" ht="16.5" thickTop="1" thickBot="1" x14ac:dyDescent="0.3">
      <c r="A17" s="168"/>
      <c r="B17" s="169" t="s">
        <v>225</v>
      </c>
      <c r="C17" s="170">
        <f>SUM(C4:C16)</f>
        <v>297970</v>
      </c>
      <c r="D17" s="170">
        <f>SUM(D4:D16)</f>
        <v>291000</v>
      </c>
    </row>
    <row r="18" spans="1:4" ht="15.75" thickTop="1" x14ac:dyDescent="0.25">
      <c r="A18" s="168"/>
      <c r="B18" s="171"/>
      <c r="C18" s="172"/>
      <c r="D18" s="173"/>
    </row>
    <row r="19" spans="1:4" ht="56.25" x14ac:dyDescent="0.25">
      <c r="A19" s="160">
        <v>1.4004629629629629E-3</v>
      </c>
      <c r="B19" s="164" t="s">
        <v>226</v>
      </c>
      <c r="C19" s="174"/>
      <c r="D19" s="175"/>
    </row>
    <row r="20" spans="1:4" ht="56.25" x14ac:dyDescent="0.25">
      <c r="A20" s="160">
        <v>1.4120370370370369E-3</v>
      </c>
      <c r="B20" s="164" t="s">
        <v>227</v>
      </c>
      <c r="C20" s="176"/>
      <c r="D20" s="165"/>
    </row>
    <row r="21" spans="1:4" ht="45" x14ac:dyDescent="0.25">
      <c r="A21" s="160">
        <v>1.423611111111111E-3</v>
      </c>
      <c r="B21" s="164" t="s">
        <v>228</v>
      </c>
      <c r="C21" s="176"/>
      <c r="D21" s="165"/>
    </row>
    <row r="22" spans="1:4" ht="33.75" x14ac:dyDescent="0.25">
      <c r="A22" s="160">
        <v>1.4351851851851854E-3</v>
      </c>
      <c r="B22" s="164" t="s">
        <v>229</v>
      </c>
      <c r="C22" s="176"/>
      <c r="D22" s="165"/>
    </row>
    <row r="23" spans="1:4" x14ac:dyDescent="0.25">
      <c r="A23" s="160">
        <v>1.4467592592592594E-3</v>
      </c>
      <c r="B23" s="162" t="s">
        <v>230</v>
      </c>
      <c r="C23" s="176"/>
      <c r="D23" s="165"/>
    </row>
    <row r="24" spans="1:4" x14ac:dyDescent="0.25">
      <c r="A24" s="160">
        <v>1.4583333333333334E-3</v>
      </c>
      <c r="B24" s="162" t="s">
        <v>231</v>
      </c>
      <c r="C24" s="176"/>
      <c r="D24" s="165"/>
    </row>
    <row r="25" spans="1:4" x14ac:dyDescent="0.25">
      <c r="A25" s="160">
        <v>1.4699074074074074E-3</v>
      </c>
      <c r="B25" s="162" t="s">
        <v>232</v>
      </c>
      <c r="C25" s="176"/>
      <c r="D25" s="165"/>
    </row>
    <row r="26" spans="1:4" x14ac:dyDescent="0.25">
      <c r="A26" s="160">
        <v>1.4814814814814814E-3</v>
      </c>
      <c r="B26" s="162" t="s">
        <v>233</v>
      </c>
      <c r="C26" s="176"/>
      <c r="D26" s="165"/>
    </row>
    <row r="27" spans="1:4" ht="33.75" x14ac:dyDescent="0.25">
      <c r="A27" s="157">
        <v>1.4930555555555556E-3</v>
      </c>
      <c r="B27" s="164" t="s">
        <v>234</v>
      </c>
      <c r="C27" s="176"/>
      <c r="D27" s="165"/>
    </row>
    <row r="28" spans="1:4" ht="67.5" x14ac:dyDescent="0.25">
      <c r="A28" s="157">
        <v>1.5046296296296294E-3</v>
      </c>
      <c r="B28" s="164" t="s">
        <v>235</v>
      </c>
      <c r="C28" s="176"/>
      <c r="D28" s="165"/>
    </row>
    <row r="29" spans="1:4" ht="45" x14ac:dyDescent="0.25">
      <c r="A29" s="157">
        <v>1.5162037037037036E-3</v>
      </c>
      <c r="B29" s="164" t="s">
        <v>236</v>
      </c>
      <c r="C29" s="176"/>
      <c r="D29" s="165"/>
    </row>
    <row r="30" spans="1:4" ht="23.25" thickBot="1" x14ac:dyDescent="0.3">
      <c r="A30" s="157">
        <v>1.5277777777777779E-3</v>
      </c>
      <c r="B30" s="164" t="s">
        <v>224</v>
      </c>
      <c r="C30" s="166"/>
      <c r="D30" s="167"/>
    </row>
    <row r="31" spans="1:4" ht="16.5" thickTop="1" thickBot="1" x14ac:dyDescent="0.3">
      <c r="A31" s="177"/>
      <c r="B31" s="169" t="s">
        <v>237</v>
      </c>
      <c r="C31" s="178"/>
      <c r="D31" s="179"/>
    </row>
    <row r="32" spans="1:4" ht="15.75" thickTop="1" x14ac:dyDescent="0.25">
      <c r="A32" s="177"/>
      <c r="B32" s="180"/>
      <c r="C32" s="172"/>
      <c r="D32" s="173"/>
    </row>
    <row r="33" spans="1:4" ht="79.5" thickBot="1" x14ac:dyDescent="0.3">
      <c r="A33" s="181">
        <v>2.0949074074074073E-3</v>
      </c>
      <c r="B33" s="164" t="s">
        <v>238</v>
      </c>
      <c r="C33" s="159">
        <f>'[1]PREVENTIVO 2020'!F39</f>
        <v>178000</v>
      </c>
      <c r="D33" s="159">
        <f>'[1]PREVENTIVO 2020'!D39</f>
        <v>178000</v>
      </c>
    </row>
    <row r="34" spans="1:4" ht="16.5" thickTop="1" thickBot="1" x14ac:dyDescent="0.3">
      <c r="A34" s="177"/>
      <c r="B34" s="169" t="s">
        <v>239</v>
      </c>
      <c r="C34" s="182">
        <f>C17+C33</f>
        <v>475970</v>
      </c>
      <c r="D34" s="182">
        <f>D17+D33</f>
        <v>469000</v>
      </c>
    </row>
    <row r="35" spans="1:4" ht="15.75" thickTop="1" x14ac:dyDescent="0.25">
      <c r="A35" s="177"/>
      <c r="B35" s="169"/>
      <c r="C35" s="172"/>
      <c r="D35" s="173"/>
    </row>
    <row r="36" spans="1:4" ht="15.75" thickBot="1" x14ac:dyDescent="0.3">
      <c r="A36" s="177"/>
      <c r="B36" s="183" t="s">
        <v>240</v>
      </c>
      <c r="C36" s="176">
        <f>'[1]PREVENTIVO 2020'!F5</f>
        <v>20000</v>
      </c>
      <c r="D36" s="184">
        <f>'[1]PREVENTIVO 2020'!D5</f>
        <v>30000</v>
      </c>
    </row>
    <row r="37" spans="1:4" ht="15.75" thickBot="1" x14ac:dyDescent="0.3">
      <c r="A37" s="185"/>
      <c r="B37" s="186" t="s">
        <v>241</v>
      </c>
      <c r="C37" s="187">
        <f>C34+C36</f>
        <v>495970</v>
      </c>
      <c r="D37" s="187">
        <f>D34+D36</f>
        <v>499000</v>
      </c>
    </row>
    <row r="38" spans="1:4" ht="15.75" thickBot="1" x14ac:dyDescent="0.3">
      <c r="A38" s="188"/>
      <c r="B38" s="189"/>
      <c r="C38" s="190"/>
      <c r="D38" s="190"/>
    </row>
    <row r="39" spans="1:4" x14ac:dyDescent="0.25">
      <c r="A39" s="148" t="s">
        <v>209</v>
      </c>
      <c r="B39" s="191" t="s">
        <v>242</v>
      </c>
      <c r="C39" s="150" t="str">
        <f>C2</f>
        <v>ANNO 2020</v>
      </c>
      <c r="D39" s="150" t="str">
        <f>D2</f>
        <v>ANNO 2019</v>
      </c>
    </row>
    <row r="40" spans="1:4" ht="15.75" thickBot="1" x14ac:dyDescent="0.3">
      <c r="A40" s="151"/>
      <c r="B40" s="192"/>
      <c r="C40" s="153"/>
      <c r="D40" s="153"/>
    </row>
    <row r="41" spans="1:4" x14ac:dyDescent="0.25">
      <c r="A41" s="193"/>
      <c r="B41" s="194"/>
      <c r="C41" s="195"/>
      <c r="D41" s="196"/>
    </row>
    <row r="42" spans="1:4" x14ac:dyDescent="0.25">
      <c r="A42" s="161">
        <v>7.0601851851851847E-4</v>
      </c>
      <c r="B42" s="197" t="s">
        <v>243</v>
      </c>
      <c r="C42" s="198">
        <f>'[1]PREVENTIVO 2020'!F59</f>
        <v>105800</v>
      </c>
      <c r="D42" s="198">
        <f>'[1]PREVENTIVO 2020'!D59</f>
        <v>110100</v>
      </c>
    </row>
    <row r="43" spans="1:4" x14ac:dyDescent="0.25">
      <c r="A43" s="161">
        <v>7.175925925925927E-4</v>
      </c>
      <c r="B43" s="197" t="s">
        <v>244</v>
      </c>
      <c r="C43" s="198">
        <f>'[1]PREVENTIVO 2020'!F64</f>
        <v>85800</v>
      </c>
      <c r="D43" s="198">
        <f>'[1]PREVENTIVO 2020'!D64</f>
        <v>69500</v>
      </c>
    </row>
    <row r="44" spans="1:4" ht="90" x14ac:dyDescent="0.25">
      <c r="A44" s="157">
        <v>7.291666666666667E-4</v>
      </c>
      <c r="B44" s="164" t="s">
        <v>245</v>
      </c>
      <c r="C44" s="198">
        <f>'[1]PREVENTIVO 2020'!F76</f>
        <v>45400</v>
      </c>
      <c r="D44" s="198">
        <f>'[1]PREVENTIVO 2020'!D76</f>
        <v>45400</v>
      </c>
    </row>
    <row r="45" spans="1:4" x14ac:dyDescent="0.25">
      <c r="A45" s="160">
        <v>7.407407407407407E-4</v>
      </c>
      <c r="B45" s="197" t="s">
        <v>246</v>
      </c>
      <c r="C45" s="198">
        <f>'[1]PREVENTIVO 2020'!F84</f>
        <v>31500</v>
      </c>
      <c r="D45" s="198">
        <f>'[1]PREVENTIVO 2020'!D84</f>
        <v>35800</v>
      </c>
    </row>
    <row r="46" spans="1:4" x14ac:dyDescent="0.25">
      <c r="A46" s="160">
        <v>7.5231481481481471E-4</v>
      </c>
      <c r="B46" s="197" t="s">
        <v>247</v>
      </c>
      <c r="C46" s="198">
        <f>'[1]PREVENTIVO 2020'!F91</f>
        <v>25570</v>
      </c>
      <c r="D46" s="198">
        <f>'[1]PREVENTIVO 2020'!D91</f>
        <v>24500</v>
      </c>
    </row>
    <row r="47" spans="1:4" x14ac:dyDescent="0.25">
      <c r="A47" s="160">
        <v>7.6388888888888893E-4</v>
      </c>
      <c r="B47" s="197" t="s">
        <v>248</v>
      </c>
      <c r="C47" s="198">
        <f>'[1]PREVENTIVO 2020'!F95</f>
        <v>500</v>
      </c>
      <c r="D47" s="198">
        <f>'[1]PREVENTIVO 2020'!D95</f>
        <v>4295</v>
      </c>
    </row>
    <row r="48" spans="1:4" x14ac:dyDescent="0.25">
      <c r="A48" s="160">
        <v>7.7546296296296304E-4</v>
      </c>
      <c r="B48" s="197" t="s">
        <v>249</v>
      </c>
      <c r="C48" s="198">
        <f>'[1]PREVENTIVO 2020'!F98</f>
        <v>5500</v>
      </c>
      <c r="D48" s="198">
        <f>'[1]PREVENTIVO 2020'!D98</f>
        <v>3700</v>
      </c>
    </row>
    <row r="49" spans="1:4" x14ac:dyDescent="0.25">
      <c r="A49" s="160">
        <v>7.8703703703703705E-4</v>
      </c>
      <c r="B49" s="197" t="s">
        <v>250</v>
      </c>
      <c r="C49" s="198">
        <f>'[1]PREVENTIVO 2020'!F101</f>
        <v>13500</v>
      </c>
      <c r="D49" s="198">
        <f>'[1]PREVENTIVO 2020'!D101</f>
        <v>13500</v>
      </c>
    </row>
    <row r="50" spans="1:4" x14ac:dyDescent="0.25">
      <c r="A50" s="160">
        <v>7.9861111111111105E-4</v>
      </c>
      <c r="B50" s="197" t="s">
        <v>251</v>
      </c>
      <c r="C50" s="198"/>
      <c r="D50" s="198"/>
    </row>
    <row r="51" spans="1:4" ht="67.5" x14ac:dyDescent="0.25">
      <c r="A51" s="157">
        <v>8.1018518518518516E-4</v>
      </c>
      <c r="B51" s="164" t="s">
        <v>252</v>
      </c>
      <c r="C51" s="198">
        <f>'[1]PREVENTIVO 2020'!F107</f>
        <v>4400</v>
      </c>
      <c r="D51" s="198">
        <f>'[1]PREVENTIVO 2020'!D108</f>
        <v>2205</v>
      </c>
    </row>
    <row r="52" spans="1:4" x14ac:dyDescent="0.25">
      <c r="A52" s="161">
        <v>8.2175925925925917E-4</v>
      </c>
      <c r="B52" s="197" t="s">
        <v>253</v>
      </c>
      <c r="C52" s="198"/>
      <c r="D52" s="198"/>
    </row>
    <row r="53" spans="1:4" x14ac:dyDescent="0.25">
      <c r="A53" s="157">
        <v>8.3333333333333339E-4</v>
      </c>
      <c r="B53" s="197" t="s">
        <v>254</v>
      </c>
      <c r="C53" s="159">
        <f>'[1]PREVENTIVO 2020'!F111</f>
        <v>0</v>
      </c>
      <c r="D53" s="159">
        <f>'[1]PREVENTIVO 2020'!D111</f>
        <v>12000</v>
      </c>
    </row>
    <row r="54" spans="1:4" ht="56.25" x14ac:dyDescent="0.25">
      <c r="A54" s="157">
        <v>8.564814814814815E-4</v>
      </c>
      <c r="B54" s="164" t="s">
        <v>255</v>
      </c>
      <c r="C54" s="165"/>
      <c r="D54" s="165"/>
    </row>
    <row r="55" spans="1:4" ht="15.75" thickBot="1" x14ac:dyDescent="0.3">
      <c r="A55" s="161">
        <v>8.6805555555555551E-4</v>
      </c>
      <c r="B55" s="197" t="s">
        <v>256</v>
      </c>
      <c r="C55" s="166"/>
      <c r="D55" s="167"/>
    </row>
    <row r="56" spans="1:4" ht="16.5" thickTop="1" thickBot="1" x14ac:dyDescent="0.3">
      <c r="A56" s="177"/>
      <c r="B56" s="199" t="s">
        <v>257</v>
      </c>
      <c r="C56" s="200">
        <f>SUM(C41:C55)</f>
        <v>317970</v>
      </c>
      <c r="D56" s="200">
        <f>SUM(D41:D55)</f>
        <v>321000</v>
      </c>
    </row>
    <row r="57" spans="1:4" ht="15.75" thickTop="1" x14ac:dyDescent="0.25">
      <c r="A57" s="177"/>
      <c r="B57" s="201"/>
      <c r="C57" s="172"/>
      <c r="D57" s="173"/>
    </row>
    <row r="58" spans="1:4" ht="101.25" x14ac:dyDescent="0.25">
      <c r="A58" s="161">
        <v>1.4004629629629629E-3</v>
      </c>
      <c r="B58" s="202" t="s">
        <v>258</v>
      </c>
      <c r="C58" s="174"/>
      <c r="D58" s="175"/>
    </row>
    <row r="59" spans="1:4" ht="56.25" x14ac:dyDescent="0.25">
      <c r="A59" s="161">
        <v>1.4120370370370369E-3</v>
      </c>
      <c r="B59" s="202" t="s">
        <v>259</v>
      </c>
      <c r="C59" s="176"/>
      <c r="D59" s="165"/>
    </row>
    <row r="60" spans="1:4" ht="67.5" x14ac:dyDescent="0.25">
      <c r="A60" s="161">
        <v>1.423611111111111E-3</v>
      </c>
      <c r="B60" s="202" t="s">
        <v>260</v>
      </c>
      <c r="C60" s="176"/>
      <c r="D60" s="165"/>
    </row>
    <row r="61" spans="1:4" ht="67.5" x14ac:dyDescent="0.25">
      <c r="A61" s="161">
        <v>1.4351851851851854E-3</v>
      </c>
      <c r="B61" s="202" t="s">
        <v>261</v>
      </c>
      <c r="C61" s="176"/>
      <c r="D61" s="165"/>
    </row>
    <row r="62" spans="1:4" ht="123.75" x14ac:dyDescent="0.25">
      <c r="A62" s="157">
        <v>1.4467592592592594E-3</v>
      </c>
      <c r="B62" s="164" t="s">
        <v>262</v>
      </c>
      <c r="C62" s="203"/>
      <c r="D62" s="204"/>
    </row>
    <row r="63" spans="1:4" ht="22.5" x14ac:dyDescent="0.25">
      <c r="A63" s="157">
        <v>1.4583333333333334E-3</v>
      </c>
      <c r="B63" s="164" t="s">
        <v>263</v>
      </c>
      <c r="C63" s="203"/>
      <c r="D63" s="204"/>
    </row>
    <row r="64" spans="1:4" ht="56.25" x14ac:dyDescent="0.25">
      <c r="A64" s="157">
        <v>1.4699074074074074E-3</v>
      </c>
      <c r="B64" s="164" t="s">
        <v>264</v>
      </c>
      <c r="C64" s="203"/>
      <c r="D64" s="204"/>
    </row>
    <row r="65" spans="1:4" ht="45" x14ac:dyDescent="0.25">
      <c r="A65" s="157">
        <v>1.4814814814814814E-3</v>
      </c>
      <c r="B65" s="164" t="s">
        <v>265</v>
      </c>
      <c r="C65" s="203"/>
      <c r="D65" s="204"/>
    </row>
    <row r="66" spans="1:4" ht="90" x14ac:dyDescent="0.25">
      <c r="A66" s="157">
        <v>1.4930555555555556E-3</v>
      </c>
      <c r="B66" s="164" t="s">
        <v>266</v>
      </c>
      <c r="C66" s="203"/>
      <c r="D66" s="204"/>
    </row>
    <row r="67" spans="1:4" ht="33.75" x14ac:dyDescent="0.25">
      <c r="A67" s="157">
        <v>1.5046296296296294E-3</v>
      </c>
      <c r="B67" s="164" t="s">
        <v>267</v>
      </c>
      <c r="C67" s="176"/>
      <c r="D67" s="165"/>
    </row>
    <row r="68" spans="1:4" ht="45" x14ac:dyDescent="0.25">
      <c r="A68" s="157">
        <v>1.5162037037037036E-3</v>
      </c>
      <c r="B68" s="164" t="s">
        <v>268</v>
      </c>
      <c r="C68" s="176"/>
      <c r="D68" s="165"/>
    </row>
    <row r="69" spans="1:4" ht="78.75" x14ac:dyDescent="0.25">
      <c r="A69" s="157">
        <v>1.5277777777777779E-3</v>
      </c>
      <c r="B69" s="164" t="s">
        <v>269</v>
      </c>
      <c r="C69" s="176"/>
      <c r="D69" s="165"/>
    </row>
    <row r="70" spans="1:4" ht="15.75" thickBot="1" x14ac:dyDescent="0.3">
      <c r="A70" s="157">
        <v>1.5393518518518519E-3</v>
      </c>
      <c r="B70" s="197" t="s">
        <v>256</v>
      </c>
      <c r="C70" s="166"/>
      <c r="D70" s="167"/>
    </row>
    <row r="71" spans="1:4" ht="16.5" thickTop="1" thickBot="1" x14ac:dyDescent="0.3">
      <c r="A71" s="177"/>
      <c r="B71" s="199" t="s">
        <v>270</v>
      </c>
      <c r="C71" s="178"/>
      <c r="D71" s="179"/>
    </row>
    <row r="72" spans="1:4" ht="15.75" thickTop="1" x14ac:dyDescent="0.25">
      <c r="A72" s="177"/>
      <c r="B72" s="180"/>
      <c r="C72" s="172"/>
      <c r="D72" s="173"/>
    </row>
    <row r="73" spans="1:4" ht="79.5" thickBot="1" x14ac:dyDescent="0.3">
      <c r="A73" s="161">
        <v>2.0949074074074073E-3</v>
      </c>
      <c r="B73" s="158" t="s">
        <v>271</v>
      </c>
      <c r="C73" s="205">
        <f>'[1]PREVENTIVO 2020'!F122</f>
        <v>178000</v>
      </c>
      <c r="D73" s="206">
        <f>'[1]PREVENTIVO 2020'!D122</f>
        <v>178000</v>
      </c>
    </row>
    <row r="74" spans="1:4" ht="16.5" thickTop="1" thickBot="1" x14ac:dyDescent="0.3">
      <c r="A74" s="177"/>
      <c r="B74" s="207" t="s">
        <v>272</v>
      </c>
      <c r="C74" s="208">
        <f>C56+C73</f>
        <v>495970</v>
      </c>
      <c r="D74" s="208">
        <f>D56+D73</f>
        <v>499000</v>
      </c>
    </row>
    <row r="75" spans="1:4" ht="15.75" thickTop="1" x14ac:dyDescent="0.25">
      <c r="A75" s="177"/>
      <c r="B75" s="207"/>
      <c r="C75" s="172"/>
      <c r="D75" s="173"/>
    </row>
    <row r="76" spans="1:4" ht="15.75" thickBot="1" x14ac:dyDescent="0.3">
      <c r="A76" s="177"/>
      <c r="B76" s="180" t="s">
        <v>273</v>
      </c>
      <c r="C76" s="209"/>
      <c r="D76" s="210"/>
    </row>
    <row r="77" spans="1:4" ht="15.75" thickBot="1" x14ac:dyDescent="0.3">
      <c r="A77" s="185"/>
      <c r="B77" s="186" t="s">
        <v>241</v>
      </c>
      <c r="C77" s="187">
        <f>C74+C76</f>
        <v>495970</v>
      </c>
      <c r="D77" s="187">
        <f>D74+D76</f>
        <v>499000</v>
      </c>
    </row>
    <row r="78" spans="1:4" x14ac:dyDescent="0.25">
      <c r="A78" s="188"/>
      <c r="B78" s="211"/>
      <c r="C78" s="212"/>
      <c r="D78" s="212"/>
    </row>
    <row r="79" spans="1:4" ht="15.75" thickBot="1" x14ac:dyDescent="0.3">
      <c r="A79" s="188"/>
      <c r="B79" s="188"/>
      <c r="C79" s="213"/>
      <c r="D79" s="213"/>
    </row>
    <row r="80" spans="1:4" x14ac:dyDescent="0.25">
      <c r="A80" s="214" t="s">
        <v>274</v>
      </c>
      <c r="B80" s="191"/>
      <c r="C80" s="150" t="str">
        <f>C39</f>
        <v>ANNO 2020</v>
      </c>
      <c r="D80" s="150" t="str">
        <f>D39</f>
        <v>ANNO 2019</v>
      </c>
    </row>
    <row r="81" spans="1:4" ht="15.75" thickBot="1" x14ac:dyDescent="0.3">
      <c r="A81" s="215"/>
      <c r="B81" s="192"/>
      <c r="C81" s="153"/>
      <c r="D81" s="153"/>
    </row>
    <row r="82" spans="1:4" x14ac:dyDescent="0.25">
      <c r="A82" s="216"/>
      <c r="B82" s="217" t="s">
        <v>275</v>
      </c>
      <c r="C82" s="170">
        <f>C17-C56</f>
        <v>-20000</v>
      </c>
      <c r="D82" s="170">
        <f>D17-D56</f>
        <v>-30000</v>
      </c>
    </row>
    <row r="83" spans="1:4" x14ac:dyDescent="0.25">
      <c r="A83" s="218" t="s">
        <v>276</v>
      </c>
      <c r="B83" s="219"/>
      <c r="C83" s="220">
        <f>C17-C56</f>
        <v>-20000</v>
      </c>
      <c r="D83" s="220">
        <f>D17-D56</f>
        <v>-30000</v>
      </c>
    </row>
    <row r="84" spans="1:4" x14ac:dyDescent="0.25">
      <c r="A84" s="218" t="s">
        <v>277</v>
      </c>
      <c r="B84" s="219"/>
      <c r="C84" s="221"/>
      <c r="D84" s="220"/>
    </row>
    <row r="85" spans="1:4" x14ac:dyDescent="0.25">
      <c r="A85" s="222" t="s">
        <v>278</v>
      </c>
      <c r="B85" s="223"/>
      <c r="C85" s="220">
        <f>C17-C56</f>
        <v>-20000</v>
      </c>
      <c r="D85" s="220">
        <f>D17-D56</f>
        <v>-30000</v>
      </c>
    </row>
    <row r="86" spans="1:4" ht="15.75" thickBot="1" x14ac:dyDescent="0.3">
      <c r="A86" s="224" t="s">
        <v>279</v>
      </c>
      <c r="B86" s="225"/>
      <c r="C86" s="226">
        <f>C17-C56</f>
        <v>-20000</v>
      </c>
      <c r="D86" s="226">
        <f>D17-D56</f>
        <v>-30000</v>
      </c>
    </row>
  </sheetData>
  <mergeCells count="16">
    <mergeCell ref="A86:B86"/>
    <mergeCell ref="A80:B81"/>
    <mergeCell ref="C80:C81"/>
    <mergeCell ref="D80:D81"/>
    <mergeCell ref="A83:B83"/>
    <mergeCell ref="A84:B84"/>
    <mergeCell ref="A85:B85"/>
    <mergeCell ref="A1:D1"/>
    <mergeCell ref="A2:A3"/>
    <mergeCell ref="B2:B3"/>
    <mergeCell ref="C2:C3"/>
    <mergeCell ref="D2:D3"/>
    <mergeCell ref="A39:A40"/>
    <mergeCell ref="B39:B40"/>
    <mergeCell ref="C39:C40"/>
    <mergeCell ref="D39:D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37" workbookViewId="0">
      <selection activeCell="G62" sqref="G62"/>
    </sheetView>
  </sheetViews>
  <sheetFormatPr defaultRowHeight="15" x14ac:dyDescent="0.25"/>
  <cols>
    <col min="2" max="2" width="11.7109375" customWidth="1"/>
    <col min="9" max="9" width="19.42578125" customWidth="1"/>
  </cols>
  <sheetData>
    <row r="1" spans="1:9" ht="15.75" x14ac:dyDescent="0.25">
      <c r="A1" s="114" t="s">
        <v>170</v>
      </c>
      <c r="B1" s="115"/>
      <c r="C1" s="115"/>
      <c r="D1" s="115"/>
      <c r="E1" s="115"/>
      <c r="F1" s="115"/>
      <c r="G1" s="115"/>
      <c r="H1" s="115"/>
      <c r="I1" s="115"/>
    </row>
    <row r="2" spans="1:9" ht="15.75" x14ac:dyDescent="0.25">
      <c r="A2" s="114" t="s">
        <v>171</v>
      </c>
      <c r="B2" s="115"/>
      <c r="C2" s="115"/>
      <c r="D2" s="115"/>
      <c r="E2" s="115"/>
      <c r="F2" s="115"/>
      <c r="G2" s="115"/>
      <c r="H2" s="115"/>
      <c r="I2" s="115"/>
    </row>
    <row r="3" spans="1:9" ht="15.75" x14ac:dyDescent="0.25">
      <c r="A3" s="116"/>
      <c r="B3" s="117"/>
      <c r="C3" s="117"/>
      <c r="D3" s="117"/>
      <c r="E3" s="117"/>
      <c r="F3" s="117"/>
      <c r="G3" s="117"/>
      <c r="H3" s="118"/>
      <c r="I3" s="119"/>
    </row>
    <row r="4" spans="1:9" ht="15.75" x14ac:dyDescent="0.25">
      <c r="A4" s="120"/>
      <c r="B4" s="121"/>
      <c r="C4" s="121"/>
      <c r="D4" s="121"/>
      <c r="E4" s="121"/>
      <c r="F4" s="121"/>
      <c r="G4" s="121"/>
      <c r="H4" s="122"/>
      <c r="I4" s="123"/>
    </row>
    <row r="5" spans="1:9" ht="15.75" x14ac:dyDescent="0.25">
      <c r="A5" s="124" t="s">
        <v>172</v>
      </c>
      <c r="B5" s="70"/>
      <c r="C5" s="70">
        <v>2019</v>
      </c>
      <c r="D5" s="70"/>
      <c r="E5" s="70"/>
      <c r="F5" s="70"/>
      <c r="G5" s="70"/>
      <c r="H5" s="125"/>
      <c r="I5" s="126">
        <v>73095.570000000007</v>
      </c>
    </row>
    <row r="6" spans="1:9" x14ac:dyDescent="0.25">
      <c r="A6" s="127"/>
      <c r="B6" s="70"/>
      <c r="C6" s="70"/>
      <c r="D6" s="70"/>
      <c r="E6" s="70"/>
      <c r="F6" s="70"/>
      <c r="G6" s="70"/>
      <c r="H6" s="118"/>
      <c r="I6" s="128"/>
    </row>
    <row r="7" spans="1:9" ht="15.75" x14ac:dyDescent="0.25">
      <c r="A7" s="124" t="s">
        <v>173</v>
      </c>
      <c r="B7" s="70"/>
      <c r="C7" s="70"/>
      <c r="D7" s="70"/>
      <c r="E7" s="70"/>
      <c r="F7" s="70"/>
      <c r="G7" s="70"/>
      <c r="H7" s="118"/>
      <c r="I7" s="126">
        <v>14581.5</v>
      </c>
    </row>
    <row r="8" spans="1:9" ht="15.75" x14ac:dyDescent="0.25">
      <c r="A8" s="124" t="s">
        <v>174</v>
      </c>
      <c r="B8" s="70"/>
      <c r="C8" s="70"/>
      <c r="D8" s="70"/>
      <c r="E8" s="70"/>
      <c r="F8" s="70"/>
      <c r="G8" s="70"/>
      <c r="H8" s="118"/>
      <c r="I8" s="126">
        <v>40325.78</v>
      </c>
    </row>
    <row r="9" spans="1:9" ht="15.75" x14ac:dyDescent="0.25">
      <c r="A9" s="124"/>
      <c r="B9" s="70"/>
      <c r="C9" s="70"/>
      <c r="D9" s="70"/>
      <c r="E9" s="70"/>
      <c r="F9" s="70"/>
      <c r="G9" s="70"/>
      <c r="H9" s="118"/>
      <c r="I9" s="128"/>
    </row>
    <row r="10" spans="1:9" ht="15.75" x14ac:dyDescent="0.25">
      <c r="A10" s="124" t="s">
        <v>175</v>
      </c>
      <c r="B10" s="70"/>
      <c r="C10" s="70"/>
      <c r="D10" s="70"/>
      <c r="E10" s="70"/>
      <c r="F10" s="70">
        <f>C5</f>
        <v>2019</v>
      </c>
      <c r="G10" s="70"/>
      <c r="H10" s="118"/>
      <c r="I10" s="129">
        <f>I5+I7-I8</f>
        <v>47351.290000000008</v>
      </c>
    </row>
    <row r="11" spans="1:9" ht="15.75" x14ac:dyDescent="0.25">
      <c r="A11" s="124"/>
      <c r="B11" s="70"/>
      <c r="C11" s="70"/>
      <c r="D11" s="70"/>
      <c r="E11" s="70"/>
      <c r="F11" s="70"/>
      <c r="G11" s="70"/>
      <c r="H11" s="118"/>
      <c r="I11" s="128"/>
    </row>
    <row r="12" spans="1:9" ht="15.75" x14ac:dyDescent="0.25">
      <c r="A12" s="124" t="s">
        <v>176</v>
      </c>
      <c r="B12" s="70"/>
      <c r="C12" s="70"/>
      <c r="D12" s="70"/>
      <c r="E12" s="70"/>
      <c r="F12" s="70"/>
      <c r="G12" s="70"/>
      <c r="H12" s="118"/>
      <c r="I12" s="126">
        <f>L13</f>
        <v>0</v>
      </c>
    </row>
    <row r="13" spans="1:9" ht="15.75" x14ac:dyDescent="0.25">
      <c r="A13" s="130" t="s">
        <v>177</v>
      </c>
      <c r="B13" s="70"/>
      <c r="C13" s="70"/>
      <c r="D13" s="70"/>
      <c r="E13" s="70"/>
      <c r="F13" s="70"/>
      <c r="G13" s="70"/>
      <c r="H13" s="118"/>
      <c r="I13" s="126">
        <f>O42</f>
        <v>0</v>
      </c>
    </row>
    <row r="14" spans="1:9" ht="15.75" x14ac:dyDescent="0.25">
      <c r="A14" s="124" t="s">
        <v>178</v>
      </c>
      <c r="B14" s="70"/>
      <c r="C14" s="70"/>
      <c r="D14" s="70"/>
      <c r="E14" s="70"/>
      <c r="F14" s="70"/>
      <c r="G14" s="70"/>
      <c r="H14" s="118"/>
      <c r="I14" s="126">
        <v>0</v>
      </c>
    </row>
    <row r="15" spans="1:9" ht="15.75" x14ac:dyDescent="0.25">
      <c r="A15" s="124" t="s">
        <v>179</v>
      </c>
      <c r="B15" s="70"/>
      <c r="C15" s="70"/>
      <c r="D15" s="70"/>
      <c r="E15" s="70"/>
      <c r="F15" s="70"/>
      <c r="G15" s="70"/>
      <c r="H15" s="118"/>
      <c r="I15" s="126">
        <v>0</v>
      </c>
    </row>
    <row r="16" spans="1:9" ht="15.75" x14ac:dyDescent="0.25">
      <c r="A16" s="124"/>
      <c r="B16" s="70"/>
      <c r="C16" s="70"/>
      <c r="D16" s="70"/>
      <c r="E16" s="70"/>
      <c r="F16" s="70"/>
      <c r="G16" s="70"/>
      <c r="H16" s="118"/>
      <c r="I16" s="128"/>
    </row>
    <row r="17" spans="1:9" ht="15.75" x14ac:dyDescent="0.25">
      <c r="A17" s="131" t="s">
        <v>180</v>
      </c>
      <c r="B17" s="70"/>
      <c r="C17" s="70"/>
      <c r="D17" s="70"/>
      <c r="E17" s="70"/>
      <c r="F17" s="70"/>
      <c r="G17" s="70"/>
      <c r="H17" s="118"/>
      <c r="I17" s="129">
        <f>I10+I12-I13+I14</f>
        <v>47351.290000000008</v>
      </c>
    </row>
    <row r="18" spans="1:9" ht="15.75" x14ac:dyDescent="0.25">
      <c r="A18" s="124"/>
      <c r="B18" s="70"/>
      <c r="C18" s="70"/>
      <c r="D18" s="70"/>
      <c r="E18" s="70"/>
      <c r="F18" s="70"/>
      <c r="G18" s="70"/>
      <c r="H18" s="118"/>
      <c r="I18" s="128"/>
    </row>
    <row r="19" spans="1:9" ht="15.75" x14ac:dyDescent="0.25">
      <c r="A19" s="124" t="s">
        <v>181</v>
      </c>
      <c r="B19" s="70"/>
      <c r="C19" s="70"/>
      <c r="D19" s="70"/>
      <c r="E19" s="70"/>
      <c r="F19" s="70"/>
      <c r="G19" s="70"/>
      <c r="H19" s="118"/>
      <c r="I19" s="126">
        <f>M13</f>
        <v>0</v>
      </c>
    </row>
    <row r="20" spans="1:9" ht="15.75" x14ac:dyDescent="0.25">
      <c r="A20" s="130" t="s">
        <v>182</v>
      </c>
      <c r="B20" s="70"/>
      <c r="C20" s="70"/>
      <c r="D20" s="70"/>
      <c r="E20" s="70"/>
      <c r="F20" s="70"/>
      <c r="G20" s="70"/>
      <c r="H20" s="118"/>
      <c r="I20" s="126">
        <f>P42</f>
        <v>0</v>
      </c>
    </row>
    <row r="21" spans="1:9" ht="15.75" x14ac:dyDescent="0.25">
      <c r="A21" s="124" t="s">
        <v>183</v>
      </c>
      <c r="B21" s="70"/>
      <c r="C21" s="70"/>
      <c r="D21" s="70"/>
      <c r="E21" s="70"/>
      <c r="F21" s="70"/>
      <c r="G21" s="70"/>
      <c r="H21" s="118"/>
      <c r="I21" s="126"/>
    </row>
    <row r="22" spans="1:9" ht="15.75" x14ac:dyDescent="0.25">
      <c r="A22" s="124" t="s">
        <v>184</v>
      </c>
      <c r="B22" s="70"/>
      <c r="C22" s="70"/>
      <c r="D22" s="70"/>
      <c r="E22" s="70"/>
      <c r="F22" s="70"/>
      <c r="G22" s="70"/>
      <c r="H22" s="118"/>
      <c r="I22" s="126"/>
    </row>
    <row r="23" spans="1:9" ht="15.75" x14ac:dyDescent="0.25">
      <c r="A23" s="124"/>
      <c r="B23" s="70"/>
      <c r="C23" s="70"/>
      <c r="D23" s="70"/>
      <c r="E23" s="70"/>
      <c r="F23" s="70"/>
      <c r="G23" s="70"/>
      <c r="H23" s="118"/>
      <c r="I23" s="128"/>
    </row>
    <row r="24" spans="1:9" ht="15.75" x14ac:dyDescent="0.25">
      <c r="A24" s="124" t="s">
        <v>185</v>
      </c>
      <c r="B24" s="70"/>
      <c r="C24" s="70"/>
      <c r="D24" s="70"/>
      <c r="E24" s="70"/>
      <c r="F24" s="70"/>
      <c r="G24" s="70"/>
      <c r="H24" s="118"/>
      <c r="I24" s="132">
        <f>I17+I19-I20</f>
        <v>47351.290000000008</v>
      </c>
    </row>
    <row r="25" spans="1:9" ht="15.75" x14ac:dyDescent="0.25">
      <c r="A25" s="127"/>
      <c r="B25" s="133" t="s">
        <v>186</v>
      </c>
      <c r="C25" s="70"/>
      <c r="D25" s="70"/>
      <c r="E25" s="70"/>
      <c r="F25" s="70"/>
      <c r="G25" s="70"/>
      <c r="H25" s="118"/>
      <c r="I25" s="126"/>
    </row>
    <row r="26" spans="1:9" ht="15.75" x14ac:dyDescent="0.25">
      <c r="A26" s="134"/>
      <c r="B26" s="135"/>
      <c r="C26" s="135"/>
      <c r="D26" s="135"/>
      <c r="E26" s="135"/>
      <c r="F26" s="135"/>
      <c r="G26" s="135"/>
      <c r="H26" s="136"/>
      <c r="I26" s="137"/>
    </row>
    <row r="27" spans="1:9" ht="15.75" x14ac:dyDescent="0.25">
      <c r="A27" s="138"/>
      <c r="B27" s="139"/>
      <c r="C27" s="139"/>
      <c r="D27" s="139"/>
      <c r="E27" s="139"/>
      <c r="F27" s="139"/>
      <c r="G27" s="139"/>
      <c r="H27" s="118"/>
      <c r="I27" s="119"/>
    </row>
    <row r="28" spans="1:9" ht="15.75" x14ac:dyDescent="0.25">
      <c r="A28" s="120" t="s">
        <v>187</v>
      </c>
      <c r="B28" s="121"/>
      <c r="C28" s="121"/>
      <c r="D28" s="121"/>
      <c r="E28" s="121"/>
      <c r="F28" s="121"/>
      <c r="G28" s="121"/>
      <c r="H28" s="122"/>
      <c r="I28" s="123"/>
    </row>
    <row r="29" spans="1:9" ht="15.75" x14ac:dyDescent="0.25">
      <c r="A29" s="124"/>
      <c r="B29" s="70"/>
      <c r="C29" s="70"/>
      <c r="D29" s="70"/>
      <c r="E29" s="70"/>
      <c r="F29" s="70"/>
      <c r="G29" s="70"/>
      <c r="H29" s="125"/>
      <c r="I29" s="128"/>
    </row>
    <row r="30" spans="1:9" ht="15.75" x14ac:dyDescent="0.25">
      <c r="A30" s="140" t="s">
        <v>188</v>
      </c>
      <c r="B30" s="70"/>
      <c r="C30" s="70"/>
      <c r="D30" s="70"/>
      <c r="E30" s="70"/>
      <c r="F30" s="70"/>
      <c r="G30" s="70"/>
      <c r="H30" s="141"/>
      <c r="I30" s="128"/>
    </row>
    <row r="31" spans="1:9" ht="15.75" x14ac:dyDescent="0.25">
      <c r="A31" s="124" t="s">
        <v>189</v>
      </c>
      <c r="B31" s="70"/>
      <c r="C31" s="70"/>
      <c r="D31" s="70"/>
      <c r="E31" s="70"/>
      <c r="F31" s="70"/>
      <c r="G31" s="70"/>
      <c r="H31" s="70"/>
      <c r="I31" s="126">
        <v>13000</v>
      </c>
    </row>
    <row r="32" spans="1:9" ht="15.75" x14ac:dyDescent="0.25">
      <c r="A32" s="124" t="s">
        <v>190</v>
      </c>
      <c r="B32" s="70"/>
      <c r="C32" s="70"/>
      <c r="D32" s="70"/>
      <c r="E32" s="70"/>
      <c r="F32" s="70"/>
      <c r="G32" s="70"/>
      <c r="H32" s="70"/>
      <c r="I32" s="126" t="s">
        <v>191</v>
      </c>
    </row>
    <row r="33" spans="1:9" ht="15.75" x14ac:dyDescent="0.25">
      <c r="A33" s="124"/>
      <c r="B33" s="133" t="s">
        <v>192</v>
      </c>
      <c r="C33" s="70"/>
      <c r="D33" s="70"/>
      <c r="E33" s="70"/>
      <c r="F33" s="70"/>
      <c r="G33" s="70"/>
      <c r="H33" s="142" t="s">
        <v>191</v>
      </c>
      <c r="I33" s="126"/>
    </row>
    <row r="34" spans="1:9" ht="15.75" x14ac:dyDescent="0.25">
      <c r="A34" s="124"/>
      <c r="B34" s="133" t="s">
        <v>192</v>
      </c>
      <c r="C34" s="70"/>
      <c r="D34" s="70"/>
      <c r="E34" s="70"/>
      <c r="F34" s="70"/>
      <c r="G34" s="70"/>
      <c r="H34" s="143" t="s">
        <v>191</v>
      </c>
      <c r="I34" s="126"/>
    </row>
    <row r="35" spans="1:9" ht="15.75" x14ac:dyDescent="0.25">
      <c r="A35" s="124" t="s">
        <v>193</v>
      </c>
      <c r="B35" s="133"/>
      <c r="C35" s="70"/>
      <c r="D35" s="70"/>
      <c r="E35" s="70"/>
      <c r="F35" s="70"/>
      <c r="G35" s="70"/>
      <c r="H35" s="70"/>
      <c r="I35" s="126" t="s">
        <v>191</v>
      </c>
    </row>
    <row r="36" spans="1:9" ht="15.75" x14ac:dyDescent="0.25">
      <c r="A36" s="124" t="s">
        <v>194</v>
      </c>
      <c r="B36" s="133"/>
      <c r="C36" s="70"/>
      <c r="D36" s="70"/>
      <c r="E36" s="70"/>
      <c r="F36" s="70"/>
      <c r="G36" s="70"/>
      <c r="H36" s="70"/>
      <c r="I36" s="126" t="s">
        <v>191</v>
      </c>
    </row>
    <row r="37" spans="1:9" ht="15.75" x14ac:dyDescent="0.25">
      <c r="A37" s="127"/>
      <c r="B37" s="133" t="s">
        <v>192</v>
      </c>
      <c r="C37" s="70"/>
      <c r="D37" s="70"/>
      <c r="E37" s="70"/>
      <c r="F37" s="70"/>
      <c r="G37" s="70"/>
      <c r="H37" s="142" t="s">
        <v>191</v>
      </c>
      <c r="I37" s="128"/>
    </row>
    <row r="38" spans="1:9" ht="15.75" x14ac:dyDescent="0.25">
      <c r="A38" s="127"/>
      <c r="B38" s="133" t="s">
        <v>192</v>
      </c>
      <c r="C38" s="70"/>
      <c r="D38" s="70"/>
      <c r="E38" s="70"/>
      <c r="F38" s="70"/>
      <c r="G38" s="70"/>
      <c r="H38" s="143" t="s">
        <v>191</v>
      </c>
      <c r="I38" s="126"/>
    </row>
    <row r="39" spans="1:9" ht="15.75" x14ac:dyDescent="0.25">
      <c r="A39" s="127"/>
      <c r="B39" s="70"/>
      <c r="C39" s="70"/>
      <c r="D39" s="70"/>
      <c r="E39" s="70"/>
      <c r="F39" s="133" t="s">
        <v>195</v>
      </c>
      <c r="G39" s="70"/>
      <c r="H39" s="70"/>
      <c r="I39" s="129">
        <f>I31</f>
        <v>13000</v>
      </c>
    </row>
    <row r="40" spans="1:9" ht="15.75" x14ac:dyDescent="0.25">
      <c r="A40" s="140" t="s">
        <v>196</v>
      </c>
      <c r="B40" s="70"/>
      <c r="C40" s="70"/>
      <c r="D40" s="70"/>
      <c r="E40" s="70"/>
      <c r="F40" s="70"/>
      <c r="G40" s="70"/>
      <c r="H40" s="70"/>
      <c r="I40" s="128"/>
    </row>
    <row r="41" spans="1:9" ht="15.75" x14ac:dyDescent="0.25">
      <c r="A41" s="124" t="s">
        <v>197</v>
      </c>
      <c r="B41" s="70"/>
      <c r="C41" s="70"/>
      <c r="D41" s="70"/>
      <c r="E41" s="70"/>
      <c r="F41" s="70"/>
      <c r="G41" s="70"/>
      <c r="H41" s="70"/>
      <c r="I41" s="126"/>
    </row>
    <row r="42" spans="1:9" ht="15.75" x14ac:dyDescent="0.25">
      <c r="A42" s="124" t="s">
        <v>198</v>
      </c>
      <c r="B42" s="70"/>
      <c r="C42" s="70"/>
      <c r="D42" s="70"/>
      <c r="E42" s="70"/>
      <c r="F42" s="70"/>
      <c r="G42" s="70"/>
      <c r="H42" s="70"/>
      <c r="I42" s="126"/>
    </row>
    <row r="43" spans="1:9" ht="15.75" x14ac:dyDescent="0.25">
      <c r="A43" s="124" t="s">
        <v>199</v>
      </c>
      <c r="B43" s="70"/>
      <c r="C43" s="70"/>
      <c r="D43" s="70"/>
      <c r="E43" s="70"/>
      <c r="F43" s="70"/>
      <c r="G43" s="70"/>
      <c r="H43" s="70"/>
      <c r="I43" s="126">
        <f>[1]Bozza2020!I25</f>
        <v>0</v>
      </c>
    </row>
    <row r="44" spans="1:9" ht="15.75" x14ac:dyDescent="0.25">
      <c r="A44" s="124" t="s">
        <v>200</v>
      </c>
      <c r="B44" s="70"/>
      <c r="C44" s="70"/>
      <c r="D44" s="70"/>
      <c r="E44" s="70"/>
      <c r="F44" s="70"/>
      <c r="G44" s="70"/>
      <c r="H44" s="70"/>
      <c r="I44" s="126"/>
    </row>
    <row r="45" spans="1:9" ht="15.75" x14ac:dyDescent="0.25">
      <c r="A45" s="124" t="s">
        <v>201</v>
      </c>
      <c r="B45" s="70"/>
      <c r="C45" s="144" t="s">
        <v>202</v>
      </c>
      <c r="D45" s="70"/>
      <c r="E45" s="70"/>
      <c r="F45" s="70"/>
      <c r="G45" s="70"/>
      <c r="H45" s="70"/>
      <c r="I45" s="126">
        <v>7000</v>
      </c>
    </row>
    <row r="46" spans="1:9" ht="15.75" x14ac:dyDescent="0.25">
      <c r="A46" s="124" t="s">
        <v>203</v>
      </c>
      <c r="B46" s="70"/>
      <c r="C46" s="70"/>
      <c r="D46" s="70"/>
      <c r="E46" s="70"/>
      <c r="F46" s="70"/>
      <c r="G46" s="70"/>
      <c r="H46" s="70"/>
      <c r="I46" s="126"/>
    </row>
    <row r="47" spans="1:9" ht="15.75" x14ac:dyDescent="0.25">
      <c r="A47" s="124" t="s">
        <v>204</v>
      </c>
      <c r="B47" s="70"/>
      <c r="C47" s="70"/>
      <c r="D47" s="70"/>
      <c r="E47" s="70"/>
      <c r="F47" s="70"/>
      <c r="G47" s="70"/>
      <c r="H47" s="70"/>
      <c r="I47" s="126"/>
    </row>
    <row r="48" spans="1:9" ht="15.75" x14ac:dyDescent="0.25">
      <c r="A48" s="124" t="s">
        <v>205</v>
      </c>
      <c r="B48" s="70"/>
      <c r="C48" s="70"/>
      <c r="D48" s="70"/>
      <c r="E48" s="70"/>
      <c r="F48" s="70"/>
      <c r="G48" s="70"/>
      <c r="H48" s="70"/>
      <c r="I48" s="126"/>
    </row>
    <row r="49" spans="1:9" ht="15.75" x14ac:dyDescent="0.25">
      <c r="A49" s="124"/>
      <c r="B49" s="70"/>
      <c r="C49" s="70"/>
      <c r="D49" s="70"/>
      <c r="E49" s="70"/>
      <c r="F49" s="133" t="s">
        <v>206</v>
      </c>
      <c r="G49" s="70"/>
      <c r="H49" s="70"/>
      <c r="I49" s="145">
        <f>SUM(I41:I48)</f>
        <v>7000</v>
      </c>
    </row>
    <row r="50" spans="1:9" ht="15.75" x14ac:dyDescent="0.25">
      <c r="A50" s="124"/>
      <c r="B50" s="70"/>
      <c r="C50" s="70"/>
      <c r="D50" s="70"/>
      <c r="E50" s="70"/>
      <c r="F50" s="70"/>
      <c r="G50" s="70"/>
      <c r="H50" s="70"/>
      <c r="I50" s="128"/>
    </row>
    <row r="51" spans="1:9" ht="15.75" x14ac:dyDescent="0.25">
      <c r="A51" s="146" t="s">
        <v>207</v>
      </c>
      <c r="B51" s="135"/>
      <c r="C51" s="135"/>
      <c r="D51" s="135"/>
      <c r="E51" s="135"/>
      <c r="F51" s="135"/>
      <c r="G51" s="135"/>
      <c r="H51" s="135"/>
      <c r="I51" s="145">
        <f>I39+I49</f>
        <v>20000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C27" sqref="C27"/>
    </sheetView>
  </sheetViews>
  <sheetFormatPr defaultRowHeight="15" x14ac:dyDescent="0.25"/>
  <cols>
    <col min="1" max="1" width="34.140625" customWidth="1"/>
    <col min="2" max="2" width="30" customWidth="1"/>
    <col min="3" max="3" width="38.140625" customWidth="1"/>
    <col min="4" max="4" width="20.85546875" customWidth="1"/>
  </cols>
  <sheetData>
    <row r="1" spans="1:4" ht="18.75" thickBot="1" x14ac:dyDescent="0.3">
      <c r="B1" s="78" t="s">
        <v>139</v>
      </c>
    </row>
    <row r="2" spans="1:4" ht="15.75" thickBot="1" x14ac:dyDescent="0.3">
      <c r="A2" t="s">
        <v>140</v>
      </c>
      <c r="B2" s="79"/>
      <c r="C2" s="80"/>
      <c r="D2" s="81"/>
    </row>
    <row r="3" spans="1:4" x14ac:dyDescent="0.25">
      <c r="A3" s="6"/>
      <c r="B3" s="82" t="s">
        <v>141</v>
      </c>
      <c r="C3" s="21"/>
      <c r="D3" s="83" t="s">
        <v>141</v>
      </c>
    </row>
    <row r="4" spans="1:4" ht="15.75" thickBot="1" x14ac:dyDescent="0.3">
      <c r="A4" s="84" t="s">
        <v>142</v>
      </c>
      <c r="B4" s="60" t="s">
        <v>143</v>
      </c>
      <c r="C4" s="85" t="s">
        <v>144</v>
      </c>
      <c r="D4" s="60" t="s">
        <v>143</v>
      </c>
    </row>
    <row r="5" spans="1:4" ht="15.75" thickBot="1" x14ac:dyDescent="0.3">
      <c r="A5" s="86" t="s">
        <v>145</v>
      </c>
      <c r="B5" s="87">
        <f>'[1]PREVENTIVO 2020'!F5</f>
        <v>20000</v>
      </c>
      <c r="C5" s="21"/>
      <c r="D5" s="6"/>
    </row>
    <row r="6" spans="1:4" x14ac:dyDescent="0.25">
      <c r="A6" s="30"/>
      <c r="B6" s="88"/>
      <c r="C6" s="21"/>
      <c r="D6" s="89"/>
    </row>
    <row r="7" spans="1:4" x14ac:dyDescent="0.25">
      <c r="A7" s="90" t="s">
        <v>146</v>
      </c>
      <c r="B7" s="91"/>
      <c r="C7" s="92" t="s">
        <v>147</v>
      </c>
      <c r="D7" s="93"/>
    </row>
    <row r="8" spans="1:4" x14ac:dyDescent="0.25">
      <c r="A8" s="94" t="s">
        <v>148</v>
      </c>
      <c r="B8" s="95">
        <f>'[1]PREVENTIVO 2020'!F13</f>
        <v>292770</v>
      </c>
      <c r="C8" s="21" t="s">
        <v>149</v>
      </c>
      <c r="D8" s="96">
        <f>'[1]PREVENTIVO 2020'!F59</f>
        <v>105800</v>
      </c>
    </row>
    <row r="9" spans="1:4" x14ac:dyDescent="0.25">
      <c r="A9" s="94" t="s">
        <v>150</v>
      </c>
      <c r="B9" s="95">
        <f>'[1]PREVENTIVO 2020'!F22+'[1]PREVENTIVO 2020'!F25</f>
        <v>2700</v>
      </c>
      <c r="C9" s="21" t="s">
        <v>151</v>
      </c>
      <c r="D9" s="96">
        <f>'[1]PREVENTIVO 2020'!F64</f>
        <v>85800</v>
      </c>
    </row>
    <row r="10" spans="1:4" ht="15.75" thickBot="1" x14ac:dyDescent="0.3">
      <c r="A10" s="94" t="s">
        <v>152</v>
      </c>
      <c r="B10" s="95">
        <f>'[1]PREVENTIVO 2020'!F29</f>
        <v>2500</v>
      </c>
      <c r="C10" s="21" t="s">
        <v>153</v>
      </c>
      <c r="D10" s="96">
        <f>'[1]PREVENTIVO 2020'!F66+'[1]PREVENTIVO 2020'!F67+'[1]PREVENTIVO 2020'!F68+'[1]PREVENTIVO 2020'!F69+'[1]PREVENTIVO 2020'!F70+'[1]PREVENTIVO 2020'!F71</f>
        <v>28400</v>
      </c>
    </row>
    <row r="11" spans="1:4" x14ac:dyDescent="0.25">
      <c r="A11" s="97" t="s">
        <v>154</v>
      </c>
      <c r="B11" s="98">
        <f>SUM(B8:B10)</f>
        <v>297970</v>
      </c>
      <c r="C11" s="21" t="s">
        <v>155</v>
      </c>
      <c r="D11" s="96">
        <f>'[1]PREVENTIVO 2020'!F72+'[1]PREVENTIVO 2020'!F73+'[1]PREVENTIVO 2020'!F74+'[1]PREVENTIVO 2020'!F75+'[1]PREVENTIVO 2020'!F101+'[1]PREVENTIVO 2020'!F98</f>
        <v>36000</v>
      </c>
    </row>
    <row r="12" spans="1:4" x14ac:dyDescent="0.25">
      <c r="A12" s="30"/>
      <c r="B12" s="91"/>
      <c r="C12" s="21" t="s">
        <v>156</v>
      </c>
      <c r="D12" s="96">
        <f>'[1]PREVENTIVO 2020'!F78+'[1]PREVENTIVO 2020'!F79+'[1]PREVENTIVO 2020'!F80</f>
        <v>28500</v>
      </c>
    </row>
    <row r="13" spans="1:4" x14ac:dyDescent="0.25">
      <c r="B13" s="91"/>
      <c r="C13" s="21" t="s">
        <v>157</v>
      </c>
      <c r="D13" s="96">
        <f>'[1]PREVENTIVO 2020'!F81+'[1]PREVENTIVO 2020'!F82+'[1]PREVENTIVO 2020'!F83</f>
        <v>3000</v>
      </c>
    </row>
    <row r="14" spans="1:4" x14ac:dyDescent="0.25">
      <c r="A14" s="30"/>
      <c r="B14" s="91"/>
      <c r="C14" s="21" t="s">
        <v>158</v>
      </c>
      <c r="D14" s="96">
        <f>'[1]PREVENTIVO 2020'!F91</f>
        <v>25570</v>
      </c>
    </row>
    <row r="15" spans="1:4" x14ac:dyDescent="0.25">
      <c r="B15" s="91"/>
      <c r="C15" s="21" t="s">
        <v>159</v>
      </c>
      <c r="D15" s="96">
        <f>'[1]PREVENTIVO 2020'!F95</f>
        <v>500</v>
      </c>
    </row>
    <row r="16" spans="1:4" x14ac:dyDescent="0.25">
      <c r="A16" s="30"/>
      <c r="B16" s="91"/>
      <c r="C16" s="21" t="s">
        <v>160</v>
      </c>
      <c r="D16" s="96"/>
    </row>
    <row r="17" spans="1:4" ht="15.75" thickBot="1" x14ac:dyDescent="0.3">
      <c r="B17" s="91"/>
      <c r="C17" s="69" t="s">
        <v>161</v>
      </c>
      <c r="D17" s="96">
        <f>'[1]PREVENTIVO 2020'!F107+'[1]PREVENTIVO 2020'!F111</f>
        <v>4400</v>
      </c>
    </row>
    <row r="18" spans="1:4" x14ac:dyDescent="0.25">
      <c r="B18" s="91"/>
      <c r="C18" s="99" t="s">
        <v>130</v>
      </c>
      <c r="D18" s="100">
        <f>SUM(D8:D17)</f>
        <v>317970</v>
      </c>
    </row>
    <row r="19" spans="1:4" x14ac:dyDescent="0.25">
      <c r="A19" s="101" t="s">
        <v>162</v>
      </c>
      <c r="B19" s="91"/>
      <c r="C19" s="102" t="s">
        <v>163</v>
      </c>
      <c r="D19" s="103"/>
    </row>
    <row r="20" spans="1:4" x14ac:dyDescent="0.25">
      <c r="A20" s="101" t="s">
        <v>164</v>
      </c>
      <c r="B20" s="91"/>
      <c r="C20" s="102" t="s">
        <v>165</v>
      </c>
      <c r="D20" s="103"/>
    </row>
    <row r="21" spans="1:4" ht="15.75" thickBot="1" x14ac:dyDescent="0.3">
      <c r="A21" s="104" t="s">
        <v>166</v>
      </c>
      <c r="B21" s="105">
        <f>'[1]PREVENTIVO 2020'!F39</f>
        <v>178000</v>
      </c>
      <c r="C21" s="106" t="s">
        <v>167</v>
      </c>
      <c r="D21" s="107">
        <f>'[1]PREVENTIVO 2020'!F122</f>
        <v>178000</v>
      </c>
    </row>
    <row r="22" spans="1:4" x14ac:dyDescent="0.25">
      <c r="A22" s="30"/>
      <c r="B22" s="95"/>
      <c r="C22" s="102"/>
      <c r="D22" s="103"/>
    </row>
    <row r="23" spans="1:4" x14ac:dyDescent="0.25">
      <c r="A23" s="101" t="s">
        <v>168</v>
      </c>
      <c r="B23" s="108">
        <f>B5+B11+B21</f>
        <v>495970</v>
      </c>
      <c r="C23" s="102" t="s">
        <v>169</v>
      </c>
      <c r="D23" s="109">
        <f>D18+D21</f>
        <v>495970</v>
      </c>
    </row>
    <row r="24" spans="1:4" ht="15.75" thickBot="1" x14ac:dyDescent="0.3">
      <c r="A24" s="110"/>
      <c r="B24" s="111"/>
      <c r="C24" s="112"/>
      <c r="D24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PREVENTIVO 2020</vt:lpstr>
      <vt:lpstr>NuovoQuadroriassuntivo</vt:lpstr>
      <vt:lpstr>NuovoRisultato amm</vt:lpstr>
      <vt:lpstr>Prev20Pubbl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2021-05-31T13:05:56Z</dcterms:modified>
</cp:coreProperties>
</file>